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\Desktop\2024학년도 상담\점공순위\"/>
    </mc:Choice>
  </mc:AlternateContent>
  <xr:revisionPtr revIDLastSave="0" documentId="13_ncr:1_{45D6F5FA-9121-433A-AF7A-7CC5C6A5E3B4}" xr6:coauthVersionLast="47" xr6:coauthVersionMax="47" xr10:uidLastSave="{00000000-0000-0000-0000-000000000000}"/>
  <bookViews>
    <workbookView xWindow="3960" yWindow="2220" windowWidth="17340" windowHeight="10020" activeTab="1" xr2:uid="{41244349-0078-45EC-AF51-A12ADD9DCA06}"/>
  </bookViews>
  <sheets>
    <sheet name="A" sheetId="1" r:id="rId1"/>
    <sheet name="설명" sheetId="4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C53" i="1" s="1"/>
  <c r="Q57" i="1"/>
  <c r="R57" i="1" s="1"/>
  <c r="I52" i="1"/>
  <c r="O52" i="1" s="1"/>
  <c r="G53" i="1" l="1"/>
  <c r="L4" i="1" s="1"/>
  <c r="F53" i="1"/>
  <c r="N56" i="1"/>
  <c r="N55" i="1"/>
  <c r="K4" i="1" l="1"/>
  <c r="AB8" i="1"/>
  <c r="AD2" i="1" s="1"/>
  <c r="AB9" i="1" l="1"/>
  <c r="AB10" i="1" s="1"/>
  <c r="C10" i="1" s="1"/>
  <c r="AE2" i="1"/>
  <c r="AE8" i="1"/>
  <c r="AE9" i="1" s="1"/>
  <c r="AE10" i="1" s="1"/>
  <c r="F10" i="1" s="1"/>
  <c r="AD8" i="1"/>
  <c r="AD9" i="1" s="1"/>
  <c r="AD10" i="1" s="1"/>
  <c r="E10" i="1" s="1"/>
  <c r="AD3" i="1"/>
  <c r="AD4" i="1" s="1"/>
  <c r="AE3" i="1"/>
  <c r="AE4" i="1" s="1"/>
  <c r="C8" i="1" l="1"/>
</calcChain>
</file>

<file path=xl/sharedStrings.xml><?xml version="1.0" encoding="utf-8"?>
<sst xmlns="http://schemas.openxmlformats.org/spreadsheetml/2006/main" count="62" uniqueCount="58">
  <si>
    <t>월</t>
    <phoneticPr fontId="2" type="noConversion"/>
  </si>
  <si>
    <t>일</t>
    <phoneticPr fontId="2" type="noConversion"/>
  </si>
  <si>
    <t>시
(24시 기준)</t>
    <phoneticPr fontId="2" type="noConversion"/>
  </si>
  <si>
    <t>본인등수</t>
    <phoneticPr fontId="2" type="noConversion"/>
  </si>
  <si>
    <t>참여인원</t>
    <phoneticPr fontId="2" type="noConversion"/>
  </si>
  <si>
    <t>지원자수</t>
    <phoneticPr fontId="2" type="noConversion"/>
  </si>
  <si>
    <t>모집인원</t>
    <phoneticPr fontId="2" type="noConversion"/>
  </si>
  <si>
    <t>계수</t>
    <phoneticPr fontId="2" type="noConversion"/>
  </si>
  <si>
    <t>지원자수/참여인원</t>
    <phoneticPr fontId="2" type="noConversion"/>
  </si>
  <si>
    <t>이 색깔만 수정 가능</t>
    <phoneticPr fontId="2" type="noConversion"/>
  </si>
  <si>
    <t>예측구간</t>
    <phoneticPr fontId="2" type="noConversion"/>
  </si>
  <si>
    <t>yhat0</t>
    <phoneticPr fontId="2" type="noConversion"/>
  </si>
  <si>
    <t>min</t>
    <phoneticPr fontId="2" type="noConversion"/>
  </si>
  <si>
    <t>max</t>
    <phoneticPr fontId="2" type="noConversion"/>
  </si>
  <si>
    <t>예측 구간</t>
    <phoneticPr fontId="2" type="noConversion"/>
  </si>
  <si>
    <t>Max</t>
    <phoneticPr fontId="2" type="noConversion"/>
  </si>
  <si>
    <t>Min</t>
    <phoneticPr fontId="2" type="noConversion"/>
  </si>
  <si>
    <t>sxx</t>
    <phoneticPr fontId="2" type="noConversion"/>
  </si>
  <si>
    <t>s</t>
    <phoneticPr fontId="2" type="noConversion"/>
  </si>
  <si>
    <t>n</t>
    <phoneticPr fontId="2" type="noConversion"/>
  </si>
  <si>
    <t>xbar</t>
    <phoneticPr fontId="2" type="noConversion"/>
  </si>
  <si>
    <t>Ver 1.0</t>
    <phoneticPr fontId="2" type="noConversion"/>
  </si>
  <si>
    <t>표본수</t>
    <phoneticPr fontId="2" type="noConversion"/>
  </si>
  <si>
    <t>확률</t>
    <phoneticPr fontId="2" type="noConversion"/>
  </si>
  <si>
    <t>시간 %</t>
    <phoneticPr fontId="2" type="noConversion"/>
  </si>
  <si>
    <t>예상등수</t>
    <phoneticPr fontId="2" type="noConversion"/>
  </si>
  <si>
    <t>예상 참여인원</t>
    <phoneticPr fontId="2" type="noConversion"/>
  </si>
  <si>
    <t>STDDV</t>
    <phoneticPr fontId="2" type="noConversion"/>
  </si>
  <si>
    <t>최초합</t>
    <phoneticPr fontId="2" type="noConversion"/>
  </si>
  <si>
    <t>누백이 높을수록 단순 등수의 숫자가 낮을수록 그리고 실제/이용자가 클수록</t>
    <phoneticPr fontId="2" type="noConversion"/>
  </si>
  <si>
    <t>안한사람이 많아지면 더 보수적으로 잡아야함.</t>
    <phoneticPr fontId="2" type="noConversion"/>
  </si>
  <si>
    <t>계수가 -일 가능성은 커짐.</t>
    <phoneticPr fontId="2" type="noConversion"/>
  </si>
  <si>
    <t>사용법</t>
    <phoneticPr fontId="2" type="noConversion"/>
  </si>
  <si>
    <t>마감일</t>
    <phoneticPr fontId="2" type="noConversion"/>
  </si>
  <si>
    <t>시</t>
    <phoneticPr fontId="2" type="noConversion"/>
  </si>
  <si>
    <t>첫 배포 / 날짜 수정</t>
    <phoneticPr fontId="2" type="noConversion"/>
  </si>
  <si>
    <t>등수가 높아지면 높아질수록 추정 구간의 넓이 자체가 넓어져서 
max와 min의 차이가 50이 넘어가 사실상 의미가 없다고 생각하시는 분들도 계실겁니다.
하지만 등수의 값 자체가 높아진다는 것은 그만큼 위에서의 변수 또한 매우 많다는 이야기로
추정구간의 의미가 없는 것은 절대 아님을 미리 알려드립니다.</t>
    <phoneticPr fontId="2" type="noConversion"/>
  </si>
  <si>
    <r>
      <t xml:space="preserve">해당 점공순위 계산기의 표본은 최상위권 의대부터 흔히 이야기하는 건동홍라인까지 포진되어있으며
제작자의 입장에서 말씀드리자면 대략 </t>
    </r>
    <r>
      <rPr>
        <b/>
        <u/>
        <sz val="11"/>
        <color theme="1"/>
        <rFont val="맑은 고딕"/>
        <family val="3"/>
        <charset val="129"/>
        <scheme val="minor"/>
      </rPr>
      <t>문이과 서성한 라인</t>
    </r>
    <r>
      <rPr>
        <b/>
        <sz val="11"/>
        <color theme="1"/>
        <rFont val="맑은 고딕"/>
        <family val="3"/>
        <charset val="129"/>
        <scheme val="minor"/>
      </rPr>
      <t>쯤이 가장 적절하다고 보여집니다.
해당 라인보다 위쪽 라인은 통상적으로는 실제 등수보다 안 좋게 나오고,
 아래라인은 실제 등수보다 안 좋게 나올 것으로 생각됩니다.
위의 사항을 숙지하시고 사용해주시기 바랍니다.</t>
    </r>
    <phoneticPr fontId="2" type="noConversion"/>
  </si>
  <si>
    <t>내년 점공순위 계산기를 위한 정보수집 설문지 링크입니다.</t>
    <phoneticPr fontId="2" type="noConversion"/>
  </si>
  <si>
    <t>예측확률 (%)</t>
    <phoneticPr fontId="2" type="noConversion"/>
  </si>
  <si>
    <t>2. 본인 등수에 점공시간 기준 본인의 등수를 입력하세요.</t>
    <phoneticPr fontId="2" type="noConversion"/>
  </si>
  <si>
    <t>3. 참여인원에 점공시간 기준 참여인원을 입력해주세요.</t>
    <phoneticPr fontId="2" type="noConversion"/>
  </si>
  <si>
    <t>1. 월 일 시에 점공시간 기준 즉, 현재 시간을 입력해주세요.</t>
    <phoneticPr fontId="2" type="noConversion"/>
  </si>
  <si>
    <t>4. 지원자수에 실제 지원자수를 입력해주세요.</t>
    <phoneticPr fontId="2" type="noConversion"/>
  </si>
  <si>
    <t>5. 모집인원에 실제 모집인원이 몇 명인지 적어주세요.</t>
    <phoneticPr fontId="2" type="noConversion"/>
  </si>
  <si>
    <t>6. 예측확률에 본인이 확인하고 싶은 예측 확률을 적어주세요.</t>
    <phoneticPr fontId="2" type="noConversion"/>
  </si>
  <si>
    <t>7. 하단에 결과가 나타나게 됩니다.
    예상실제등수는 예상예비번호로 바뀔 수 있으며
    예측 구간의 경우 예비번호 기준입니다.</t>
    <phoneticPr fontId="2" type="noConversion"/>
  </si>
  <si>
    <t>1. 예상실제등수: 계산상 예측되는 등수</t>
    <phoneticPr fontId="2" type="noConversion"/>
  </si>
  <si>
    <t>1.1 예상예비번호: 계산상 예측되는 예비번호</t>
    <phoneticPr fontId="2" type="noConversion"/>
  </si>
  <si>
    <t>2. 예측구간: 학생이 지정한 예측확률에 따라서 어디에 위치할 것인지 예측되는 구간.</t>
    <phoneticPr fontId="2" type="noConversion"/>
  </si>
  <si>
    <t>결과 해석 몇 변수 설명</t>
    <phoneticPr fontId="2" type="noConversion"/>
  </si>
  <si>
    <t xml:space="preserve">2.2 예측확률을 설정하는 것은 본인의 자유입니다. </t>
    <phoneticPr fontId="2" type="noConversion"/>
  </si>
  <si>
    <t>2.1 본인이 설정한 확률에 따라 예측 구간에 본인의 예비번호가 존재하게 됩니다.
Ex) (80%,6.6,15) ==&gt; 본인의 예비번호가 80% 확률로 [6.6,15]사이에 존재합니다.</t>
    <phoneticPr fontId="2" type="noConversion"/>
  </si>
  <si>
    <t>시간이 지날수록 그대로인데 예측순위가 변경되는 이유</t>
    <phoneticPr fontId="2" type="noConversion"/>
  </si>
  <si>
    <t>점공순위계산기에 대한 추가적인 설명</t>
    <phoneticPr fontId="2" type="noConversion"/>
  </si>
  <si>
    <t>ㄴ 관련하여 (엄밀히는 다르지만) 이해할 수 있는 링크</t>
    <phoneticPr fontId="2" type="noConversion"/>
  </si>
  <si>
    <t>도움 주신 분들: https://cafe.naver.com/oathcar</t>
    <phoneticPr fontId="2" type="noConversion"/>
  </si>
  <si>
    <t>점공순위 계산기 2025 Ver 1.0
Made By SemPer_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</si>
</sst>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0" tint="-4.9989318521683403E-2"/>
      <name val="맑은 고딕"/>
      <family val="3"/>
      <charset val="129"/>
      <scheme val="minor"/>
    </font>
    <font>
      <b/>
      <sz val="14"/>
      <color theme="0" tint="-4.9989318521683403E-2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b/>
      <u/>
      <sz val="16"/>
      <color theme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>
      <alignment vertical="center"/>
    </xf>
    <xf numFmtId="0" fontId="3" fillId="8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10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76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7" fillId="0" borderId="0" xfId="2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4" xfId="2" applyFont="1" applyBorder="1" applyAlignment="1" applyProtection="1">
      <alignment horizontal="center" vertical="center"/>
      <protection locked="0"/>
    </xf>
    <xf numFmtId="0" fontId="10" fillId="0" borderId="5" xfId="2" applyFont="1" applyBorder="1" applyAlignment="1" applyProtection="1">
      <alignment horizontal="center" vertical="center"/>
      <protection locked="0"/>
    </xf>
    <xf numFmtId="0" fontId="10" fillId="0" borderId="6" xfId="2" applyFont="1" applyBorder="1" applyAlignment="1" applyProtection="1">
      <alignment horizontal="center" vertical="center"/>
      <protection locked="0"/>
    </xf>
    <xf numFmtId="0" fontId="10" fillId="0" borderId="12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13" xfId="2" applyFont="1" applyBorder="1" applyAlignment="1" applyProtection="1">
      <alignment horizontal="center" vertical="center"/>
      <protection locked="0"/>
    </xf>
    <xf numFmtId="0" fontId="10" fillId="0" borderId="7" xfId="2" applyFont="1" applyBorder="1" applyAlignment="1" applyProtection="1">
      <alignment horizontal="center" vertical="center"/>
      <protection locked="0"/>
    </xf>
    <xf numFmtId="0" fontId="10" fillId="0" borderId="8" xfId="2" applyFont="1" applyBorder="1" applyAlignment="1" applyProtection="1">
      <alignment horizontal="center" vertical="center"/>
      <protection locked="0"/>
    </xf>
    <xf numFmtId="0" fontId="10" fillId="0" borderId="9" xfId="2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9" fontId="3" fillId="6" borderId="11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4" xfId="2" applyFont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left" vertical="center"/>
      <protection locked="0"/>
    </xf>
    <xf numFmtId="0" fontId="9" fillId="0" borderId="8" xfId="2" applyFont="1" applyBorder="1" applyAlignment="1" applyProtection="1">
      <alignment horizontal="left" vertical="center"/>
      <protection locked="0"/>
    </xf>
    <xf numFmtId="0" fontId="9" fillId="0" borderId="9" xfId="2" applyFont="1" applyBorder="1" applyAlignment="1" applyProtection="1">
      <alignment horizontal="left" vertical="center"/>
      <protection locked="0"/>
    </xf>
    <xf numFmtId="0" fontId="9" fillId="0" borderId="4" xfId="2" applyFont="1" applyBorder="1" applyAlignment="1" applyProtection="1">
      <alignment horizontal="center" vertical="center"/>
      <protection locked="0"/>
    </xf>
    <xf numFmtId="0" fontId="9" fillId="0" borderId="5" xfId="2" applyFont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/>
      <protection locked="0"/>
    </xf>
    <xf numFmtId="0" fontId="9" fillId="0" borderId="12" xfId="2" applyFont="1" applyBorder="1" applyAlignment="1" applyProtection="1">
      <alignment horizontal="center" vertical="center"/>
      <protection locked="0"/>
    </xf>
    <xf numFmtId="0" fontId="9" fillId="0" borderId="0" xfId="2" applyFont="1" applyBorder="1" applyAlignment="1" applyProtection="1">
      <alignment horizontal="center" vertical="center"/>
      <protection locked="0"/>
    </xf>
    <xf numFmtId="0" fontId="9" fillId="0" borderId="13" xfId="2" applyFont="1" applyBorder="1" applyAlignment="1" applyProtection="1">
      <alignment horizontal="center" vertical="center"/>
      <protection locked="0"/>
    </xf>
    <xf numFmtId="0" fontId="9" fillId="0" borderId="7" xfId="2" applyFont="1" applyBorder="1" applyAlignment="1" applyProtection="1">
      <alignment horizontal="center" vertical="center"/>
      <protection locked="0"/>
    </xf>
    <xf numFmtId="0" fontId="9" fillId="0" borderId="8" xfId="2" applyFont="1" applyBorder="1" applyAlignment="1" applyProtection="1">
      <alignment horizontal="center" vertical="center"/>
      <protection locked="0"/>
    </xf>
    <xf numFmtId="0" fontId="9" fillId="0" borderId="9" xfId="2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4" xfId="2" applyFont="1" applyBorder="1" applyAlignment="1" applyProtection="1">
      <alignment horizontal="center" vertical="center" wrapText="1"/>
      <protection locked="0"/>
    </xf>
    <xf numFmtId="0" fontId="10" fillId="0" borderId="5" xfId="2" applyFont="1" applyBorder="1" applyAlignment="1" applyProtection="1">
      <alignment horizontal="center" vertical="center" wrapText="1"/>
      <protection locked="0"/>
    </xf>
    <xf numFmtId="0" fontId="10" fillId="0" borderId="6" xfId="2" applyFont="1" applyBorder="1" applyAlignment="1" applyProtection="1">
      <alignment horizontal="center" vertical="center" wrapText="1"/>
      <protection locked="0"/>
    </xf>
    <xf numFmtId="0" fontId="10" fillId="0" borderId="12" xfId="2" applyFont="1" applyBorder="1" applyAlignment="1" applyProtection="1">
      <alignment horizontal="center" vertical="center" wrapText="1"/>
      <protection locked="0"/>
    </xf>
    <xf numFmtId="0" fontId="10" fillId="0" borderId="0" xfId="2" applyFont="1" applyBorder="1" applyAlignment="1" applyProtection="1">
      <alignment horizontal="center" vertical="center" wrapText="1"/>
      <protection locked="0"/>
    </xf>
    <xf numFmtId="0" fontId="10" fillId="0" borderId="13" xfId="2" applyFont="1" applyBorder="1" applyAlignment="1" applyProtection="1">
      <alignment horizontal="center" vertical="center" wrapText="1"/>
      <protection locked="0"/>
    </xf>
    <xf numFmtId="0" fontId="10" fillId="0" borderId="7" xfId="2" applyFont="1" applyBorder="1" applyAlignment="1" applyProtection="1">
      <alignment horizontal="center" vertical="center" wrapText="1"/>
      <protection locked="0"/>
    </xf>
    <xf numFmtId="0" fontId="10" fillId="0" borderId="8" xfId="2" applyFont="1" applyBorder="1" applyAlignment="1" applyProtection="1">
      <alignment horizontal="center" vertical="center" wrapText="1"/>
      <protection locked="0"/>
    </xf>
    <xf numFmtId="0" fontId="10" fillId="0" borderId="9" xfId="2" applyFont="1" applyBorder="1" applyAlignment="1" applyProtection="1">
      <alignment horizontal="center" vertical="center" wrapText="1"/>
      <protection locked="0"/>
    </xf>
  </cellXfs>
  <cellStyles count="3">
    <cellStyle name="백분율" xfId="1" builtinId="5"/>
    <cellStyle name="표준" xfId="0" builtinId="0"/>
    <cellStyle name="하이퍼링크" xfId="2" builtinId="8"/>
  </cellStyles>
  <dxfs count="0"/>
  <tableStyles count="0" defaultTableStyle="TableStyleMedium2" defaultPivotStyle="PivotStyleLight16"/>
  <colors>
    <mruColors>
      <color rgb="FF00D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</xdr:row>
          <xdr:rowOff>92075</xdr:rowOff>
        </xdr:from>
        <xdr:to>
          <xdr:col>13</xdr:col>
          <xdr:colOff>76200</xdr:colOff>
          <xdr:row>16</xdr:row>
          <xdr:rowOff>117475</xdr:rowOff>
        </xdr:to>
        <xdr:pic>
          <xdr:nvPicPr>
            <xdr:cNvPr id="2" name="그림 1">
              <a:extLst>
                <a:ext uri="{FF2B5EF4-FFF2-40B4-BE49-F238E27FC236}">
                  <a16:creationId xmlns:a16="http://schemas.microsoft.com/office/drawing/2014/main" id="{CD8583DD-8E05-BED0-554B-864CBB01CF5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A!$C$3:$J$14" spid="_x0000_s51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19225" y="530225"/>
              <a:ext cx="7572375" cy="3060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gle/xw54m9W1VQqzuaH77" TargetMode="External"/><Relationship Id="rId2" Type="http://schemas.openxmlformats.org/officeDocument/2006/relationships/hyperlink" Target="https://cafe.naver.com/oathcar" TargetMode="External"/><Relationship Id="rId1" Type="http://schemas.openxmlformats.org/officeDocument/2006/relationships/hyperlink" Target="https://forms.gle/37aqjja7EM2D1KtB9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orbi.kr/00061068872" TargetMode="External"/><Relationship Id="rId2" Type="http://schemas.openxmlformats.org/officeDocument/2006/relationships/hyperlink" Target="https://orbi.kr/00061084420/" TargetMode="External"/><Relationship Id="rId1" Type="http://schemas.openxmlformats.org/officeDocument/2006/relationships/hyperlink" Target="https://www.youtube.com/watch?v=ch3WG81A9WQ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DEEF-8F21-4DEA-99C9-F5F8ECA927C0}">
  <sheetPr>
    <pageSetUpPr autoPageBreaks="0"/>
  </sheetPr>
  <dimension ref="B1:AE200"/>
  <sheetViews>
    <sheetView showWhiteSpace="0" topLeftCell="A4" zoomScale="85" zoomScaleNormal="85" workbookViewId="0">
      <selection activeCell="C4" sqref="C4"/>
    </sheetView>
  </sheetViews>
  <sheetFormatPr defaultColWidth="0" defaultRowHeight="16.899999999999999" zeroHeight="1" x14ac:dyDescent="0.6"/>
  <cols>
    <col min="1" max="1" width="9" customWidth="1"/>
    <col min="2" max="2" width="15.8125" customWidth="1"/>
    <col min="3" max="8" width="10.5625" style="1" customWidth="1"/>
    <col min="9" max="9" width="15.5625" customWidth="1"/>
    <col min="10" max="10" width="19.8125" customWidth="1"/>
    <col min="11" max="11" width="9" customWidth="1"/>
    <col min="12" max="12" width="24.5625" customWidth="1"/>
    <col min="13" max="13" width="9" customWidth="1"/>
    <col min="14" max="14" width="9.5" customWidth="1"/>
    <col min="15" max="16" width="9" customWidth="1"/>
    <col min="17" max="17" width="14.25" customWidth="1"/>
    <col min="18" max="21" width="9" customWidth="1"/>
    <col min="22" max="16384" width="8.4375" hidden="1"/>
  </cols>
  <sheetData>
    <row r="1" spans="3:31" x14ac:dyDescent="0.6"/>
    <row r="2" spans="3:31" ht="24.75" customHeight="1" thickBot="1" x14ac:dyDescent="0.65">
      <c r="AD2">
        <f>AB8-O52*AC15*SQRT(1/AD15+(L4-AE15)^2/AB15)</f>
        <v>-0.38950978262960578</v>
      </c>
      <c r="AE2">
        <f>AB8+O52*AC15*SQRT(1/AD15+(L4-AE15)^2/AB15)</f>
        <v>-0.372351017370394</v>
      </c>
    </row>
    <row r="3" spans="3:31" ht="47.25" customHeight="1" thickBot="1" x14ac:dyDescent="0.65">
      <c r="C3" s="14" t="s">
        <v>0</v>
      </c>
      <c r="D3" s="14" t="s">
        <v>1</v>
      </c>
      <c r="E3" s="15" t="s">
        <v>2</v>
      </c>
      <c r="F3" s="14" t="s">
        <v>3</v>
      </c>
      <c r="G3" s="14" t="s">
        <v>4</v>
      </c>
      <c r="H3" s="14" t="s">
        <v>5</v>
      </c>
      <c r="I3" s="14" t="s">
        <v>6</v>
      </c>
      <c r="J3" s="14" t="s">
        <v>39</v>
      </c>
      <c r="K3" s="2" t="s">
        <v>7</v>
      </c>
      <c r="L3" s="3" t="s">
        <v>8</v>
      </c>
      <c r="N3" s="40" t="s">
        <v>9</v>
      </c>
      <c r="O3" s="41"/>
      <c r="P3" s="42"/>
      <c r="AD3">
        <f>EXP(AD2)</f>
        <v>0.67738886090489181</v>
      </c>
      <c r="AE3">
        <f>EXP(AE2)</f>
        <v>0.68911230967454207</v>
      </c>
    </row>
    <row r="4" spans="3:31" ht="17.25" thickBot="1" x14ac:dyDescent="0.65">
      <c r="C4" s="4">
        <v>1</v>
      </c>
      <c r="D4" s="4">
        <v>6</v>
      </c>
      <c r="E4" s="4">
        <v>20</v>
      </c>
      <c r="F4" s="4">
        <v>30</v>
      </c>
      <c r="G4" s="4">
        <v>60</v>
      </c>
      <c r="H4" s="4">
        <v>120</v>
      </c>
      <c r="I4" s="4">
        <v>30</v>
      </c>
      <c r="J4" s="4">
        <v>80</v>
      </c>
      <c r="K4" s="2">
        <f>ROUND(1.3776*EXP(-0.427*L4)+AD55,3)</f>
        <v>0.68500000000000005</v>
      </c>
      <c r="L4" s="3">
        <f>ROUND(H4/G53,3)</f>
        <v>1.6439999999999999</v>
      </c>
      <c r="N4" s="43"/>
      <c r="O4" s="44"/>
      <c r="P4" s="45"/>
      <c r="AD4">
        <f>ROUND($F$4/G4*H4*AD3-I4,1)</f>
        <v>10.6</v>
      </c>
      <c r="AE4">
        <f>ROUND($F$4/G4*H4*AE3-I4,1)</f>
        <v>11.3</v>
      </c>
    </row>
    <row r="5" spans="3:31" x14ac:dyDescent="0.6">
      <c r="I5" s="1"/>
    </row>
    <row r="6" spans="3:31" x14ac:dyDescent="0.6">
      <c r="I6" s="1"/>
      <c r="AB6" s="5"/>
      <c r="AC6" s="5"/>
      <c r="AD6" s="5" t="s">
        <v>10</v>
      </c>
      <c r="AE6" s="5"/>
    </row>
    <row r="7" spans="3:31" ht="17.25" thickBot="1" x14ac:dyDescent="0.65">
      <c r="F7"/>
      <c r="AB7" s="5" t="s">
        <v>11</v>
      </c>
      <c r="AC7" s="5"/>
      <c r="AD7" s="5" t="s">
        <v>12</v>
      </c>
      <c r="AE7" s="5" t="s">
        <v>13</v>
      </c>
    </row>
    <row r="8" spans="3:31" ht="17.55" customHeight="1" thickBot="1" x14ac:dyDescent="0.65">
      <c r="C8" s="46" t="str">
        <f>IF(AB10&lt;0,"예상실제등수","예상예비번호")</f>
        <v>예상예비번호</v>
      </c>
      <c r="D8" s="47"/>
      <c r="E8" s="50" t="s">
        <v>14</v>
      </c>
      <c r="F8" s="51"/>
      <c r="L8" s="104" t="s">
        <v>38</v>
      </c>
      <c r="M8" s="105"/>
      <c r="N8" s="105"/>
      <c r="O8" s="105"/>
      <c r="P8" s="105"/>
      <c r="Q8" s="105"/>
      <c r="R8" s="105"/>
      <c r="S8" s="106"/>
      <c r="AB8" s="5">
        <f>-0.4266*A!L4+0.3204</f>
        <v>-0.38093039999999989</v>
      </c>
      <c r="AC8" s="5"/>
      <c r="AD8" s="5">
        <f>AB8-O52*AC15*SQRT(1+1/AD15+(L4-AE15)^2/AB15)</f>
        <v>-0.48479776993136769</v>
      </c>
      <c r="AE8" s="5">
        <f>AB8+O52*AC15*SQRT(1+1/AD15+(L4-AE15)^2/AB15)</f>
        <v>-0.27706303006863209</v>
      </c>
    </row>
    <row r="9" spans="3:31" ht="17.25" customHeight="1" thickBot="1" x14ac:dyDescent="0.65">
      <c r="C9" s="48"/>
      <c r="D9" s="49"/>
      <c r="E9" s="7" t="s">
        <v>15</v>
      </c>
      <c r="F9" s="6" t="s">
        <v>16</v>
      </c>
      <c r="L9" s="107"/>
      <c r="M9" s="108"/>
      <c r="N9" s="108"/>
      <c r="O9" s="108"/>
      <c r="P9" s="108"/>
      <c r="Q9" s="108"/>
      <c r="R9" s="108"/>
      <c r="S9" s="109"/>
      <c r="AB9" s="5">
        <f>EXP(AB8)</f>
        <v>0.68322544045576716</v>
      </c>
      <c r="AC9" s="5"/>
      <c r="AD9" s="5">
        <f>EXP(AD8)</f>
        <v>0.61582172184157657</v>
      </c>
      <c r="AE9" s="5">
        <f>EXP(AE8)</f>
        <v>0.75800671838929246</v>
      </c>
    </row>
    <row r="10" spans="3:31" ht="17.25" thickBot="1" x14ac:dyDescent="0.65">
      <c r="C10" s="52">
        <f>IF(AB10&lt;0,I4+AB10,AB10)</f>
        <v>11</v>
      </c>
      <c r="D10" s="53"/>
      <c r="E10" s="8">
        <f>IF(AD10&lt;0,P55,AD10)</f>
        <v>6.9</v>
      </c>
      <c r="F10" s="8">
        <f>IF(AE10&lt;0,P55,AE10)</f>
        <v>15.5</v>
      </c>
      <c r="L10" s="110"/>
      <c r="M10" s="111"/>
      <c r="N10" s="111"/>
      <c r="O10" s="111"/>
      <c r="P10" s="111"/>
      <c r="Q10" s="111"/>
      <c r="R10" s="111"/>
      <c r="S10" s="112"/>
      <c r="AB10" s="5">
        <f>ROUND(A!$F$4/A!$G$4*A!$H$4*A!AB9-A!$I$4,1)</f>
        <v>11</v>
      </c>
      <c r="AC10" s="5"/>
      <c r="AD10" s="5">
        <f>ROUND(A!$F$4/A!$G$4*A!$H$4*A!AD9-A!$I$4,1)</f>
        <v>6.9</v>
      </c>
      <c r="AE10" s="5">
        <f>ROUND(A!$F$4/A!$G$4*A!$H$4*A!AE9-A!$I$4,1)</f>
        <v>15.5</v>
      </c>
    </row>
    <row r="11" spans="3:31" x14ac:dyDescent="0.6"/>
    <row r="12" spans="3:31" ht="16.5" customHeight="1" thickBot="1" x14ac:dyDescent="0.65">
      <c r="U12" s="16"/>
      <c r="V12" s="16"/>
      <c r="W12" s="16"/>
    </row>
    <row r="13" spans="3:31" ht="16.5" customHeight="1" x14ac:dyDescent="0.6">
      <c r="L13" s="31" t="s">
        <v>56</v>
      </c>
      <c r="M13" s="32"/>
      <c r="N13" s="32"/>
      <c r="O13" s="32"/>
      <c r="P13" s="32"/>
      <c r="Q13" s="32"/>
      <c r="R13" s="32"/>
      <c r="S13" s="33"/>
      <c r="U13" s="16"/>
      <c r="V13" s="16"/>
      <c r="W13" s="16"/>
    </row>
    <row r="14" spans="3:31" x14ac:dyDescent="0.6">
      <c r="L14" s="34"/>
      <c r="M14" s="35"/>
      <c r="N14" s="35"/>
      <c r="O14" s="35"/>
      <c r="P14" s="35"/>
      <c r="Q14" s="35"/>
      <c r="R14" s="35"/>
      <c r="S14" s="36"/>
      <c r="U14" s="16"/>
      <c r="V14" s="16"/>
      <c r="W14" s="16"/>
      <c r="AB14" t="s">
        <v>17</v>
      </c>
      <c r="AC14" t="s">
        <v>18</v>
      </c>
      <c r="AD14" t="s">
        <v>19</v>
      </c>
      <c r="AE14" t="s">
        <v>20</v>
      </c>
    </row>
    <row r="15" spans="3:31" x14ac:dyDescent="0.6">
      <c r="L15" s="34"/>
      <c r="M15" s="35"/>
      <c r="N15" s="35"/>
      <c r="O15" s="35"/>
      <c r="P15" s="35"/>
      <c r="Q15" s="35"/>
      <c r="R15" s="35"/>
      <c r="S15" s="36"/>
      <c r="U15" s="16"/>
      <c r="V15" s="16"/>
      <c r="W15" s="16"/>
      <c r="AB15">
        <v>25.592567741935483</v>
      </c>
      <c r="AC15">
        <v>8.0426917557469002E-2</v>
      </c>
      <c r="AD15">
        <v>155</v>
      </c>
      <c r="AE15">
        <v>1.74741935483871</v>
      </c>
    </row>
    <row r="16" spans="3:31" ht="17.25" thickBot="1" x14ac:dyDescent="0.65">
      <c r="L16" s="37"/>
      <c r="M16" s="38"/>
      <c r="N16" s="38"/>
      <c r="O16" s="38"/>
      <c r="P16" s="38"/>
      <c r="Q16" s="38"/>
      <c r="R16" s="38"/>
      <c r="S16" s="39"/>
      <c r="U16" s="16"/>
      <c r="V16" s="16"/>
      <c r="W16" s="16"/>
    </row>
    <row r="17" spans="3:23" x14ac:dyDescent="0.6">
      <c r="U17" s="16"/>
      <c r="V17" s="16"/>
      <c r="W17" s="16"/>
    </row>
    <row r="18" spans="3:23" ht="17.25" thickBot="1" x14ac:dyDescent="0.65">
      <c r="U18" s="16"/>
      <c r="V18" s="16"/>
      <c r="W18" s="16"/>
    </row>
    <row r="19" spans="3:23" ht="17.25" customHeight="1" thickBot="1" x14ac:dyDescent="0.65">
      <c r="C19" s="54" t="s">
        <v>57</v>
      </c>
      <c r="D19" s="54"/>
      <c r="E19" s="54"/>
      <c r="F19" s="54"/>
      <c r="G19" s="54"/>
      <c r="H19" s="54"/>
      <c r="I19" s="54"/>
      <c r="U19" s="16"/>
      <c r="V19" s="16"/>
      <c r="W19" s="16"/>
    </row>
    <row r="20" spans="3:23" ht="17.25" customHeight="1" thickBot="1" x14ac:dyDescent="0.65">
      <c r="C20" s="54"/>
      <c r="D20" s="54"/>
      <c r="E20" s="54"/>
      <c r="F20" s="54"/>
      <c r="G20" s="54"/>
      <c r="H20" s="54"/>
      <c r="I20" s="54"/>
    </row>
    <row r="21" spans="3:23" ht="17.25" customHeight="1" thickBot="1" x14ac:dyDescent="0.65">
      <c r="C21" s="54"/>
      <c r="D21" s="54"/>
      <c r="E21" s="54"/>
      <c r="F21" s="54"/>
      <c r="G21" s="54"/>
      <c r="H21" s="54"/>
      <c r="I21" s="54"/>
      <c r="U21" s="16"/>
      <c r="V21" s="16"/>
      <c r="W21" s="16"/>
    </row>
    <row r="22" spans="3:23" ht="17.25" customHeight="1" thickBot="1" x14ac:dyDescent="0.65">
      <c r="C22" s="54"/>
      <c r="D22" s="54"/>
      <c r="E22" s="54"/>
      <c r="F22" s="54"/>
      <c r="G22" s="54"/>
      <c r="H22" s="54"/>
      <c r="I22" s="54"/>
      <c r="L22" s="22"/>
      <c r="U22" s="16"/>
      <c r="V22" s="16"/>
      <c r="W22" s="16"/>
    </row>
    <row r="23" spans="3:23" ht="17.25" customHeight="1" thickBot="1" x14ac:dyDescent="0.65">
      <c r="C23" s="54"/>
      <c r="D23" s="54"/>
      <c r="E23" s="54"/>
      <c r="F23" s="54"/>
      <c r="G23" s="54"/>
      <c r="H23" s="54"/>
      <c r="I23" s="54"/>
      <c r="U23" s="16"/>
      <c r="V23" s="16"/>
      <c r="W23" s="16"/>
    </row>
    <row r="24" spans="3:23" ht="17.25" customHeight="1" thickBot="1" x14ac:dyDescent="0.65">
      <c r="C24" s="54"/>
      <c r="D24" s="54"/>
      <c r="E24" s="54"/>
      <c r="F24" s="54"/>
      <c r="G24" s="54"/>
      <c r="H24" s="54"/>
      <c r="I24" s="54"/>
      <c r="U24" s="16"/>
      <c r="V24" s="16"/>
      <c r="W24" s="16"/>
    </row>
    <row r="25" spans="3:23" ht="17.25" thickBot="1" x14ac:dyDescent="0.65">
      <c r="U25" s="16"/>
      <c r="V25" s="16"/>
      <c r="W25" s="16"/>
    </row>
    <row r="26" spans="3:23" x14ac:dyDescent="0.6">
      <c r="C26" s="23" t="s">
        <v>21</v>
      </c>
      <c r="D26" s="25" t="s">
        <v>35</v>
      </c>
      <c r="E26" s="26"/>
      <c r="F26" s="26"/>
      <c r="G26" s="26"/>
      <c r="H26" s="26"/>
      <c r="I26" s="27"/>
      <c r="U26" s="16"/>
      <c r="V26" s="16"/>
      <c r="W26" s="16"/>
    </row>
    <row r="27" spans="3:23" ht="17.25" thickBot="1" x14ac:dyDescent="0.65">
      <c r="C27" s="24"/>
      <c r="D27" s="28"/>
      <c r="E27" s="29"/>
      <c r="F27" s="29"/>
      <c r="G27" s="29"/>
      <c r="H27" s="29"/>
      <c r="I27" s="30"/>
      <c r="U27" s="16"/>
      <c r="V27" s="16"/>
      <c r="W27" s="16"/>
    </row>
    <row r="28" spans="3:23" x14ac:dyDescent="0.6">
      <c r="C28"/>
      <c r="D28"/>
      <c r="E28"/>
      <c r="F28"/>
      <c r="G28"/>
      <c r="H28"/>
      <c r="U28" s="16"/>
      <c r="V28" s="16"/>
      <c r="W28" s="16"/>
    </row>
    <row r="29" spans="3:23" x14ac:dyDescent="0.6">
      <c r="C29"/>
      <c r="D29"/>
      <c r="E29"/>
      <c r="F29"/>
      <c r="G29"/>
      <c r="H29"/>
    </row>
    <row r="30" spans="3:23" ht="16.5" customHeight="1" x14ac:dyDescent="0.6">
      <c r="C30"/>
      <c r="D30"/>
      <c r="E30"/>
      <c r="F30"/>
      <c r="G30"/>
      <c r="H30"/>
    </row>
    <row r="31" spans="3:23" x14ac:dyDescent="0.6">
      <c r="C31"/>
      <c r="D31"/>
      <c r="E31"/>
      <c r="F31"/>
      <c r="G31"/>
      <c r="H31"/>
    </row>
    <row r="32" spans="3:23" x14ac:dyDescent="0.6">
      <c r="C32"/>
      <c r="D32"/>
      <c r="E32"/>
      <c r="F32"/>
      <c r="G32"/>
      <c r="H32"/>
    </row>
    <row r="33" spans="3:14" x14ac:dyDescent="0.6">
      <c r="C33"/>
      <c r="D33"/>
      <c r="E33"/>
      <c r="F33"/>
      <c r="G33"/>
      <c r="H33"/>
    </row>
    <row r="34" spans="3:14" hidden="1" x14ac:dyDescent="0.6">
      <c r="C34"/>
      <c r="D34"/>
      <c r="E34"/>
      <c r="F34"/>
      <c r="G34"/>
      <c r="H34"/>
    </row>
    <row r="35" spans="3:14" hidden="1" x14ac:dyDescent="0.6">
      <c r="C35"/>
      <c r="D35"/>
      <c r="E35"/>
      <c r="F35"/>
      <c r="G35"/>
      <c r="H35"/>
    </row>
    <row r="36" spans="3:14" hidden="1" x14ac:dyDescent="0.6">
      <c r="C36"/>
      <c r="D36"/>
      <c r="E36"/>
      <c r="F36"/>
      <c r="G36"/>
      <c r="H36"/>
    </row>
    <row r="37" spans="3:14" hidden="1" x14ac:dyDescent="0.6">
      <c r="C37"/>
      <c r="D37"/>
      <c r="E37"/>
      <c r="F37"/>
      <c r="G37"/>
      <c r="H37"/>
    </row>
    <row r="38" spans="3:14" hidden="1" x14ac:dyDescent="0.6">
      <c r="C38"/>
      <c r="D38"/>
      <c r="E38"/>
      <c r="F38"/>
      <c r="G38"/>
      <c r="H38"/>
    </row>
    <row r="39" spans="3:14" hidden="1" x14ac:dyDescent="0.6">
      <c r="C39"/>
      <c r="D39"/>
      <c r="E39"/>
      <c r="F39"/>
      <c r="G39"/>
      <c r="H39"/>
    </row>
    <row r="40" spans="3:14" hidden="1" x14ac:dyDescent="0.6">
      <c r="C40"/>
      <c r="D40"/>
      <c r="E40"/>
      <c r="F40"/>
      <c r="G40"/>
      <c r="H40"/>
    </row>
    <row r="41" spans="3:14" hidden="1" x14ac:dyDescent="0.6">
      <c r="C41"/>
      <c r="D41"/>
      <c r="E41"/>
      <c r="F41"/>
      <c r="G41"/>
      <c r="H41"/>
    </row>
    <row r="42" spans="3:14" hidden="1" x14ac:dyDescent="0.6">
      <c r="C42"/>
      <c r="D42"/>
      <c r="E42"/>
      <c r="F42"/>
      <c r="G42"/>
      <c r="H42"/>
    </row>
    <row r="43" spans="3:14" hidden="1" x14ac:dyDescent="0.6">
      <c r="C43"/>
      <c r="D43"/>
      <c r="E43"/>
      <c r="F43"/>
      <c r="G43"/>
      <c r="H43"/>
    </row>
    <row r="46" spans="3:14" ht="18.75" hidden="1" customHeight="1" x14ac:dyDescent="0.6"/>
    <row r="48" spans="3:14" hidden="1" x14ac:dyDescent="0.6">
      <c r="N48" s="9" t="s">
        <v>22</v>
      </c>
    </row>
    <row r="49" spans="2:31" ht="17.25" hidden="1" thickBot="1" x14ac:dyDescent="0.65">
      <c r="N49" s="10">
        <v>156</v>
      </c>
    </row>
    <row r="50" spans="2:31" ht="17.25" hidden="1" customHeight="1" thickBot="1" x14ac:dyDescent="0.65">
      <c r="C50" s="1" t="s">
        <v>0</v>
      </c>
      <c r="D50" s="1" t="s">
        <v>1</v>
      </c>
      <c r="E50" s="1" t="s">
        <v>34</v>
      </c>
      <c r="F50" s="11">
        <f>24*20*(C4-1)+IF(D4&gt;D51,D4-D51,0)*24+E4-E51</f>
        <v>74</v>
      </c>
    </row>
    <row r="51" spans="2:31" ht="16.5" hidden="1" customHeight="1" x14ac:dyDescent="0.6">
      <c r="B51" t="s">
        <v>33</v>
      </c>
      <c r="C51" s="1">
        <v>1</v>
      </c>
      <c r="D51" s="1">
        <v>3</v>
      </c>
      <c r="E51" s="1">
        <v>18</v>
      </c>
      <c r="I51" t="s">
        <v>23</v>
      </c>
    </row>
    <row r="52" spans="2:31" ht="16.5" hidden="1" customHeight="1" x14ac:dyDescent="0.6">
      <c r="C52" s="1" t="s">
        <v>24</v>
      </c>
      <c r="F52" s="1" t="s">
        <v>25</v>
      </c>
      <c r="G52" s="1" t="s">
        <v>26</v>
      </c>
      <c r="I52">
        <f>0.5-J4/200</f>
        <v>9.9999999999999978E-2</v>
      </c>
      <c r="O52">
        <f>-_xlfn.T.INV(I52,155)</f>
        <v>1.2870372346254724</v>
      </c>
    </row>
    <row r="53" spans="2:31" ht="16.5" hidden="1" customHeight="1" x14ac:dyDescent="0.6">
      <c r="C53" s="12">
        <f>(7.4*LN(F50)+73.4819-7.4*LN(24))/100</f>
        <v>0.81814383345136066</v>
      </c>
      <c r="D53" s="12"/>
      <c r="E53" s="12"/>
      <c r="F53" s="1">
        <f>ROUND(F4/C53,0)</f>
        <v>37</v>
      </c>
      <c r="G53" s="1">
        <f>ROUND(G4/C53,0)</f>
        <v>73</v>
      </c>
    </row>
    <row r="54" spans="2:31" ht="16.5" hidden="1" customHeight="1" x14ac:dyDescent="0.6">
      <c r="S54" t="s">
        <v>27</v>
      </c>
      <c r="AD54">
        <v>5.1781395856661631E-2</v>
      </c>
    </row>
    <row r="55" spans="2:31" ht="16.5" hidden="1" customHeight="1" x14ac:dyDescent="0.6">
      <c r="M55" t="s">
        <v>16</v>
      </c>
      <c r="N55" t="e">
        <f>O52*#REF!</f>
        <v>#REF!</v>
      </c>
      <c r="P55" s="13" t="s">
        <v>28</v>
      </c>
      <c r="AD55">
        <v>2.6560663858676572E-3</v>
      </c>
    </row>
    <row r="56" spans="2:31" ht="16.5" hidden="1" customHeight="1" x14ac:dyDescent="0.6">
      <c r="M56" t="s">
        <v>15</v>
      </c>
      <c r="N56" t="e">
        <f>-O52*#REF!</f>
        <v>#REF!</v>
      </c>
      <c r="AD56">
        <v>1.0032000081789556</v>
      </c>
    </row>
    <row r="57" spans="2:31" ht="16.5" hidden="1" customHeight="1" x14ac:dyDescent="0.6">
      <c r="H57" s="1" t="s">
        <v>29</v>
      </c>
      <c r="K57" t="s">
        <v>30</v>
      </c>
      <c r="Q57" t="e">
        <f>COUNTIF(#REF!,TRUE)</f>
        <v>#REF!</v>
      </c>
      <c r="R57" t="e">
        <f>Q57/156*100</f>
        <v>#REF!</v>
      </c>
      <c r="AE57">
        <v>4.6314688442128547E-3</v>
      </c>
    </row>
    <row r="58" spans="2:31" ht="16.5" hidden="1" customHeight="1" x14ac:dyDescent="0.6">
      <c r="H58" s="1" t="s">
        <v>31</v>
      </c>
    </row>
    <row r="59" spans="2:31" ht="16.5" hidden="1" customHeight="1" x14ac:dyDescent="0.6"/>
    <row r="60" spans="2:31" ht="16.5" hidden="1" customHeight="1" x14ac:dyDescent="0.6"/>
    <row r="61" spans="2:31" ht="16.5" hidden="1" customHeight="1" x14ac:dyDescent="0.6"/>
    <row r="62" spans="2:31" ht="16.5" hidden="1" customHeight="1" x14ac:dyDescent="0.6"/>
    <row r="63" spans="2:31" ht="16.5" hidden="1" customHeight="1" x14ac:dyDescent="0.6"/>
    <row r="64" spans="2:31" ht="16.5" hidden="1" customHeight="1" x14ac:dyDescent="0.6"/>
    <row r="65" ht="16.5" hidden="1" customHeight="1" x14ac:dyDescent="0.6"/>
    <row r="66" ht="16.5" hidden="1" customHeight="1" x14ac:dyDescent="0.6"/>
    <row r="67" ht="16.5" hidden="1" customHeight="1" x14ac:dyDescent="0.6"/>
    <row r="68" ht="16.5" hidden="1" customHeight="1" x14ac:dyDescent="0.6"/>
    <row r="69" ht="16.5" hidden="1" customHeight="1" x14ac:dyDescent="0.6"/>
    <row r="70" ht="16.5" hidden="1" customHeight="1" x14ac:dyDescent="0.6"/>
    <row r="71" ht="16.5" hidden="1" customHeight="1" x14ac:dyDescent="0.6"/>
    <row r="72" ht="16.5" hidden="1" customHeight="1" x14ac:dyDescent="0.6"/>
    <row r="73" ht="16.5" hidden="1" customHeight="1" x14ac:dyDescent="0.6"/>
    <row r="74" ht="16.5" hidden="1" customHeight="1" x14ac:dyDescent="0.6"/>
    <row r="75" ht="16.5" hidden="1" customHeight="1" x14ac:dyDescent="0.6"/>
    <row r="76" ht="16.5" hidden="1" customHeight="1" x14ac:dyDescent="0.6"/>
    <row r="77" ht="16.5" hidden="1" customHeight="1" x14ac:dyDescent="0.6"/>
    <row r="78" ht="16.5" hidden="1" customHeight="1" x14ac:dyDescent="0.6"/>
    <row r="79" ht="16.5" hidden="1" customHeight="1" x14ac:dyDescent="0.6"/>
    <row r="80" ht="16.5" hidden="1" customHeight="1" x14ac:dyDescent="0.6"/>
    <row r="81" ht="16.5" hidden="1" customHeight="1" x14ac:dyDescent="0.6"/>
    <row r="82" ht="16.5" hidden="1" customHeight="1" x14ac:dyDescent="0.6"/>
    <row r="83" ht="16.5" hidden="1" customHeight="1" x14ac:dyDescent="0.6"/>
    <row r="84" ht="16.5" hidden="1" customHeight="1" x14ac:dyDescent="0.6"/>
    <row r="85" ht="16.5" hidden="1" customHeight="1" x14ac:dyDescent="0.6"/>
    <row r="86" ht="16.5" hidden="1" customHeight="1" x14ac:dyDescent="0.6"/>
    <row r="87" ht="16.5" hidden="1" customHeight="1" x14ac:dyDescent="0.6"/>
    <row r="88" ht="16.5" hidden="1" customHeight="1" x14ac:dyDescent="0.6"/>
    <row r="89" ht="16.5" hidden="1" customHeight="1" x14ac:dyDescent="0.6"/>
    <row r="90" ht="16.5" hidden="1" customHeight="1" x14ac:dyDescent="0.6"/>
    <row r="91" ht="16.5" hidden="1" customHeight="1" x14ac:dyDescent="0.6"/>
    <row r="92" ht="16.5" hidden="1" customHeight="1" x14ac:dyDescent="0.6"/>
    <row r="93" ht="16.5" hidden="1" customHeight="1" x14ac:dyDescent="0.6"/>
    <row r="94" ht="16.5" hidden="1" customHeight="1" x14ac:dyDescent="0.6"/>
    <row r="95" ht="16.5" hidden="1" customHeight="1" x14ac:dyDescent="0.6"/>
    <row r="96" ht="16.5" hidden="1" customHeight="1" x14ac:dyDescent="0.6"/>
    <row r="97" ht="16.5" hidden="1" customHeight="1" x14ac:dyDescent="0.6"/>
    <row r="98" ht="16.5" hidden="1" customHeight="1" x14ac:dyDescent="0.6"/>
    <row r="99" ht="16.5" hidden="1" customHeight="1" x14ac:dyDescent="0.6"/>
    <row r="100" ht="16.5" hidden="1" customHeight="1" x14ac:dyDescent="0.6"/>
    <row r="101" ht="16.5" hidden="1" customHeight="1" x14ac:dyDescent="0.6"/>
    <row r="102" ht="16.5" hidden="1" customHeight="1" x14ac:dyDescent="0.6"/>
    <row r="103" ht="16.5" hidden="1" customHeight="1" x14ac:dyDescent="0.6"/>
    <row r="104" ht="16.5" hidden="1" customHeight="1" x14ac:dyDescent="0.6"/>
    <row r="105" ht="16.5" hidden="1" customHeight="1" x14ac:dyDescent="0.6"/>
    <row r="106" ht="16.5" hidden="1" customHeight="1" x14ac:dyDescent="0.6"/>
    <row r="107" ht="16.5" hidden="1" customHeight="1" x14ac:dyDescent="0.6"/>
    <row r="108" ht="16.5" hidden="1" customHeight="1" x14ac:dyDescent="0.6"/>
    <row r="109" ht="16.5" hidden="1" customHeight="1" x14ac:dyDescent="0.6"/>
    <row r="110" ht="16.5" hidden="1" customHeight="1" x14ac:dyDescent="0.6"/>
    <row r="111" ht="16.5" hidden="1" customHeight="1" x14ac:dyDescent="0.6"/>
    <row r="112" ht="16.5" hidden="1" customHeight="1" x14ac:dyDescent="0.6"/>
    <row r="113" ht="16.5" hidden="1" customHeight="1" x14ac:dyDescent="0.6"/>
    <row r="114" ht="16.5" hidden="1" customHeight="1" x14ac:dyDescent="0.6"/>
    <row r="115" ht="16.5" hidden="1" customHeight="1" x14ac:dyDescent="0.6"/>
    <row r="116" ht="16.5" hidden="1" customHeight="1" x14ac:dyDescent="0.6"/>
    <row r="117" ht="16.5" hidden="1" customHeight="1" x14ac:dyDescent="0.6"/>
    <row r="118" ht="16.5" hidden="1" customHeight="1" x14ac:dyDescent="0.6"/>
    <row r="119" ht="16.5" hidden="1" customHeight="1" x14ac:dyDescent="0.6"/>
    <row r="120" ht="16.5" hidden="1" customHeight="1" x14ac:dyDescent="0.6"/>
    <row r="121" ht="16.5" hidden="1" customHeight="1" x14ac:dyDescent="0.6"/>
    <row r="122" ht="16.5" hidden="1" customHeight="1" x14ac:dyDescent="0.6"/>
    <row r="123" ht="16.5" hidden="1" customHeight="1" x14ac:dyDescent="0.6"/>
    <row r="124" ht="16.5" hidden="1" customHeight="1" x14ac:dyDescent="0.6"/>
    <row r="125" ht="16.5" hidden="1" customHeight="1" x14ac:dyDescent="0.6"/>
    <row r="126" ht="16.5" hidden="1" customHeight="1" x14ac:dyDescent="0.6"/>
    <row r="127" ht="16.5" hidden="1" customHeight="1" x14ac:dyDescent="0.6"/>
    <row r="128" ht="16.5" hidden="1" customHeight="1" x14ac:dyDescent="0.6"/>
    <row r="129" ht="16.5" hidden="1" customHeight="1" x14ac:dyDescent="0.6"/>
    <row r="130" ht="16.5" hidden="1" customHeight="1" x14ac:dyDescent="0.6"/>
    <row r="131" ht="16.5" hidden="1" customHeight="1" x14ac:dyDescent="0.6"/>
    <row r="132" ht="16.5" hidden="1" customHeight="1" x14ac:dyDescent="0.6"/>
    <row r="133" ht="16.5" hidden="1" customHeight="1" x14ac:dyDescent="0.6"/>
    <row r="134" ht="16.5" hidden="1" customHeight="1" x14ac:dyDescent="0.6"/>
    <row r="135" ht="16.5" hidden="1" customHeight="1" x14ac:dyDescent="0.6"/>
    <row r="136" ht="16.5" hidden="1" customHeight="1" x14ac:dyDescent="0.6"/>
    <row r="137" ht="16.5" hidden="1" customHeight="1" x14ac:dyDescent="0.6"/>
    <row r="138" ht="16.5" hidden="1" customHeight="1" x14ac:dyDescent="0.6"/>
    <row r="139" ht="16.5" hidden="1" customHeight="1" x14ac:dyDescent="0.6"/>
    <row r="140" ht="16.5" hidden="1" customHeight="1" x14ac:dyDescent="0.6"/>
    <row r="141" ht="16.5" hidden="1" customHeight="1" x14ac:dyDescent="0.6"/>
    <row r="142" ht="16.5" hidden="1" customHeight="1" x14ac:dyDescent="0.6"/>
    <row r="143" ht="16.5" hidden="1" customHeight="1" x14ac:dyDescent="0.6"/>
    <row r="144" ht="16.5" hidden="1" customHeight="1" x14ac:dyDescent="0.6"/>
    <row r="145" ht="16.5" hidden="1" customHeight="1" x14ac:dyDescent="0.6"/>
    <row r="146" ht="16.5" hidden="1" customHeight="1" x14ac:dyDescent="0.6"/>
    <row r="147" ht="16.5" hidden="1" customHeight="1" x14ac:dyDescent="0.6"/>
    <row r="148" ht="16.5" hidden="1" customHeight="1" x14ac:dyDescent="0.6"/>
    <row r="149" ht="16.5" hidden="1" customHeight="1" x14ac:dyDescent="0.6"/>
    <row r="150" ht="16.5" hidden="1" customHeight="1" x14ac:dyDescent="0.6"/>
    <row r="151" ht="16.5" hidden="1" customHeight="1" x14ac:dyDescent="0.6"/>
    <row r="152" ht="16.5" hidden="1" customHeight="1" x14ac:dyDescent="0.6"/>
    <row r="153" ht="16.5" hidden="1" customHeight="1" x14ac:dyDescent="0.6"/>
    <row r="154" ht="16.5" hidden="1" customHeight="1" x14ac:dyDescent="0.6"/>
    <row r="155" ht="16.5" hidden="1" customHeight="1" x14ac:dyDescent="0.6"/>
    <row r="156" ht="16.5" hidden="1" customHeight="1" x14ac:dyDescent="0.6"/>
    <row r="157" ht="16.5" hidden="1" customHeight="1" x14ac:dyDescent="0.6"/>
    <row r="158" ht="16.5" hidden="1" customHeight="1" x14ac:dyDescent="0.6"/>
    <row r="159" ht="16.5" hidden="1" customHeight="1" x14ac:dyDescent="0.6"/>
    <row r="160" ht="16.5" hidden="1" customHeight="1" x14ac:dyDescent="0.6"/>
    <row r="161" ht="16.5" hidden="1" customHeight="1" x14ac:dyDescent="0.6"/>
    <row r="162" ht="16.5" hidden="1" customHeight="1" x14ac:dyDescent="0.6"/>
    <row r="163" ht="16.5" hidden="1" customHeight="1" x14ac:dyDescent="0.6"/>
    <row r="164" ht="16.5" hidden="1" customHeight="1" x14ac:dyDescent="0.6"/>
    <row r="165" ht="16.5" hidden="1" customHeight="1" x14ac:dyDescent="0.6"/>
    <row r="166" ht="16.5" hidden="1" customHeight="1" x14ac:dyDescent="0.6"/>
    <row r="167" ht="16.5" hidden="1" customHeight="1" x14ac:dyDescent="0.6"/>
    <row r="168" ht="16.5" hidden="1" customHeight="1" x14ac:dyDescent="0.6"/>
    <row r="169" ht="16.5" hidden="1" customHeight="1" x14ac:dyDescent="0.6"/>
    <row r="170" ht="16.5" hidden="1" customHeight="1" x14ac:dyDescent="0.6"/>
    <row r="171" ht="16.5" hidden="1" customHeight="1" x14ac:dyDescent="0.6"/>
    <row r="172" ht="16.5" hidden="1" customHeight="1" x14ac:dyDescent="0.6"/>
    <row r="173" ht="16.5" hidden="1" customHeight="1" x14ac:dyDescent="0.6"/>
    <row r="174" ht="16.5" hidden="1" customHeight="1" x14ac:dyDescent="0.6"/>
    <row r="175" ht="16.5" hidden="1" customHeight="1" x14ac:dyDescent="0.6"/>
    <row r="176" ht="16.5" hidden="1" customHeight="1" x14ac:dyDescent="0.6"/>
    <row r="177" ht="16.5" hidden="1" customHeight="1" x14ac:dyDescent="0.6"/>
    <row r="178" ht="16.5" hidden="1" customHeight="1" x14ac:dyDescent="0.6"/>
    <row r="179" ht="16.5" hidden="1" customHeight="1" x14ac:dyDescent="0.6"/>
    <row r="180" ht="16.5" hidden="1" customHeight="1" x14ac:dyDescent="0.6"/>
    <row r="181" ht="16.5" hidden="1" customHeight="1" x14ac:dyDescent="0.6"/>
    <row r="182" ht="16.5" hidden="1" customHeight="1" x14ac:dyDescent="0.6"/>
    <row r="183" ht="16.5" hidden="1" customHeight="1" x14ac:dyDescent="0.6"/>
    <row r="184" ht="16.5" hidden="1" customHeight="1" x14ac:dyDescent="0.6"/>
    <row r="185" ht="16.5" hidden="1" customHeight="1" x14ac:dyDescent="0.6"/>
    <row r="186" ht="16.5" hidden="1" customHeight="1" x14ac:dyDescent="0.6"/>
    <row r="187" ht="16.5" hidden="1" customHeight="1" x14ac:dyDescent="0.6"/>
    <row r="188" ht="16.5" hidden="1" customHeight="1" x14ac:dyDescent="0.6"/>
    <row r="189" ht="16.5" hidden="1" customHeight="1" x14ac:dyDescent="0.6"/>
    <row r="190" ht="16.5" hidden="1" customHeight="1" x14ac:dyDescent="0.6"/>
    <row r="191" ht="16.5" hidden="1" customHeight="1" x14ac:dyDescent="0.6"/>
    <row r="192" ht="16.5" hidden="1" customHeight="1" x14ac:dyDescent="0.6"/>
    <row r="193" ht="16.5" hidden="1" customHeight="1" x14ac:dyDescent="0.6"/>
    <row r="194" ht="16.5" hidden="1" customHeight="1" x14ac:dyDescent="0.6"/>
    <row r="195" ht="16.5" hidden="1" customHeight="1" x14ac:dyDescent="0.6"/>
    <row r="196" ht="16.5" hidden="1" customHeight="1" x14ac:dyDescent="0.6"/>
    <row r="197" ht="16.5" hidden="1" customHeight="1" x14ac:dyDescent="0.6"/>
    <row r="198" ht="16.5" hidden="1" customHeight="1" x14ac:dyDescent="0.6"/>
    <row r="199" ht="16.5" hidden="1" customHeight="1" x14ac:dyDescent="0.6"/>
    <row r="200" ht="16.5" hidden="1" customHeight="1" x14ac:dyDescent="0.6"/>
  </sheetData>
  <sheetProtection algorithmName="SHA-512" hashValue="GADlXBAs1Bori3aP+msJybcWRcpuBzQfpe/jiHSK0WZXQCvrhJCQ3TgCIlwbUOHrcETrhlTWhNoV87AsXR/fLw==" saltValue="lkuFKVfCCKycaB0I0ZovBw==" spinCount="100000" sheet="1" selectLockedCells="1"/>
  <mergeCells count="9">
    <mergeCell ref="C26:C27"/>
    <mergeCell ref="D26:I27"/>
    <mergeCell ref="L8:S10"/>
    <mergeCell ref="L13:S16"/>
    <mergeCell ref="N3:P4"/>
    <mergeCell ref="C8:D9"/>
    <mergeCell ref="E8:F8"/>
    <mergeCell ref="C10:D10"/>
    <mergeCell ref="C19:I24"/>
  </mergeCells>
  <phoneticPr fontId="2" type="noConversion"/>
  <hyperlinks>
    <hyperlink ref="K8:K10" r:id="rId1" display="내년 점공순위 계산기를 위한 정보수집 설문지 링크입니다." xr:uid="{7E9CAE52-DB4E-40E5-9756-8C1BB2541198}"/>
    <hyperlink ref="L13:S16" r:id="rId2" display="도움 주신 분들: https://cafe.naver.com/oathcar" xr:uid="{1926D69B-2921-45EB-93FF-D553554340F9}"/>
    <hyperlink ref="L8:S10" r:id="rId3" display="내년 점공순위 계산기를 위한 정보수집 설문지 링크입니다." xr:uid="{F10918F8-619B-4C6F-B8A7-12596B204CD4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1A6A2-91E4-4051-8DE9-0CB96ABF5C61}">
  <dimension ref="B2:Y52"/>
  <sheetViews>
    <sheetView tabSelected="1" topLeftCell="A15" zoomScale="85" zoomScaleNormal="85" workbookViewId="0">
      <selection activeCell="L37" sqref="L37:S38"/>
    </sheetView>
  </sheetViews>
  <sheetFormatPr defaultColWidth="9" defaultRowHeight="16.899999999999999" x14ac:dyDescent="0.6"/>
  <cols>
    <col min="1" max="18" width="9" style="17"/>
    <col min="19" max="19" width="16.5625" style="17" customWidth="1"/>
    <col min="20" max="16384" width="9" style="17"/>
  </cols>
  <sheetData>
    <row r="2" spans="16:25" ht="17.25" thickBot="1" x14ac:dyDescent="0.65"/>
    <row r="3" spans="16:25" x14ac:dyDescent="0.6">
      <c r="P3" s="82" t="s">
        <v>37</v>
      </c>
      <c r="Q3" s="83"/>
      <c r="R3" s="83"/>
      <c r="S3" s="83"/>
      <c r="T3" s="83"/>
      <c r="U3" s="83"/>
      <c r="V3" s="83"/>
      <c r="W3" s="83"/>
      <c r="X3" s="84"/>
      <c r="Y3" s="16"/>
    </row>
    <row r="4" spans="16:25" x14ac:dyDescent="0.6">
      <c r="P4" s="85"/>
      <c r="Q4" s="86"/>
      <c r="R4" s="86"/>
      <c r="S4" s="86"/>
      <c r="T4" s="86"/>
      <c r="U4" s="86"/>
      <c r="V4" s="86"/>
      <c r="W4" s="86"/>
      <c r="X4" s="87"/>
    </row>
    <row r="5" spans="16:25" x14ac:dyDescent="0.6">
      <c r="P5" s="85"/>
      <c r="Q5" s="86"/>
      <c r="R5" s="86"/>
      <c r="S5" s="86"/>
      <c r="T5" s="86"/>
      <c r="U5" s="86"/>
      <c r="V5" s="86"/>
      <c r="W5" s="86"/>
      <c r="X5" s="87"/>
    </row>
    <row r="6" spans="16:25" x14ac:dyDescent="0.6">
      <c r="P6" s="85"/>
      <c r="Q6" s="86"/>
      <c r="R6" s="86"/>
      <c r="S6" s="86"/>
      <c r="T6" s="86"/>
      <c r="U6" s="86"/>
      <c r="V6" s="86"/>
      <c r="W6" s="86"/>
      <c r="X6" s="87"/>
    </row>
    <row r="7" spans="16:25" x14ac:dyDescent="0.6">
      <c r="P7" s="85"/>
      <c r="Q7" s="86"/>
      <c r="R7" s="86"/>
      <c r="S7" s="86"/>
      <c r="T7" s="86"/>
      <c r="U7" s="86"/>
      <c r="V7" s="86"/>
      <c r="W7" s="86"/>
      <c r="X7" s="87"/>
    </row>
    <row r="8" spans="16:25" x14ac:dyDescent="0.6">
      <c r="P8" s="85"/>
      <c r="Q8" s="86"/>
      <c r="R8" s="86"/>
      <c r="S8" s="86"/>
      <c r="T8" s="86"/>
      <c r="U8" s="86"/>
      <c r="V8" s="86"/>
      <c r="W8" s="86"/>
      <c r="X8" s="87"/>
    </row>
    <row r="9" spans="16:25" x14ac:dyDescent="0.6">
      <c r="P9" s="85"/>
      <c r="Q9" s="86"/>
      <c r="R9" s="86"/>
      <c r="S9" s="86"/>
      <c r="T9" s="86"/>
      <c r="U9" s="86"/>
      <c r="V9" s="86"/>
      <c r="W9" s="86"/>
      <c r="X9" s="87"/>
    </row>
    <row r="10" spans="16:25" ht="17.25" thickBot="1" x14ac:dyDescent="0.65">
      <c r="P10" s="88"/>
      <c r="Q10" s="89"/>
      <c r="R10" s="89"/>
      <c r="S10" s="89"/>
      <c r="T10" s="89"/>
      <c r="U10" s="89"/>
      <c r="V10" s="89"/>
      <c r="W10" s="89"/>
      <c r="X10" s="90"/>
    </row>
    <row r="11" spans="16:25" ht="17.25" thickBot="1" x14ac:dyDescent="0.65"/>
    <row r="12" spans="16:25" x14ac:dyDescent="0.6">
      <c r="P12" s="82" t="s">
        <v>36</v>
      </c>
      <c r="Q12" s="83"/>
      <c r="R12" s="83"/>
      <c r="S12" s="83"/>
      <c r="T12" s="83"/>
      <c r="U12" s="83"/>
      <c r="V12" s="83"/>
      <c r="W12" s="83"/>
      <c r="X12" s="84"/>
    </row>
    <row r="13" spans="16:25" x14ac:dyDescent="0.6">
      <c r="P13" s="85"/>
      <c r="Q13" s="86"/>
      <c r="R13" s="86"/>
      <c r="S13" s="86"/>
      <c r="T13" s="86"/>
      <c r="U13" s="86"/>
      <c r="V13" s="86"/>
      <c r="W13" s="86"/>
      <c r="X13" s="87"/>
    </row>
    <row r="14" spans="16:25" x14ac:dyDescent="0.6">
      <c r="P14" s="85"/>
      <c r="Q14" s="86"/>
      <c r="R14" s="86"/>
      <c r="S14" s="86"/>
      <c r="T14" s="86"/>
      <c r="U14" s="86"/>
      <c r="V14" s="86"/>
      <c r="W14" s="86"/>
      <c r="X14" s="87"/>
    </row>
    <row r="15" spans="16:25" x14ac:dyDescent="0.6">
      <c r="P15" s="85"/>
      <c r="Q15" s="86"/>
      <c r="R15" s="86"/>
      <c r="S15" s="86"/>
      <c r="T15" s="86"/>
      <c r="U15" s="86"/>
      <c r="V15" s="86"/>
      <c r="W15" s="86"/>
      <c r="X15" s="87"/>
    </row>
    <row r="16" spans="16:25" x14ac:dyDescent="0.6">
      <c r="P16" s="85"/>
      <c r="Q16" s="86"/>
      <c r="R16" s="86"/>
      <c r="S16" s="86"/>
      <c r="T16" s="86"/>
      <c r="U16" s="86"/>
      <c r="V16" s="86"/>
      <c r="W16" s="86"/>
      <c r="X16" s="87"/>
    </row>
    <row r="17" spans="2:24" x14ac:dyDescent="0.6">
      <c r="P17" s="85"/>
      <c r="Q17" s="86"/>
      <c r="R17" s="86"/>
      <c r="S17" s="86"/>
      <c r="T17" s="86"/>
      <c r="U17" s="86"/>
      <c r="V17" s="86"/>
      <c r="W17" s="86"/>
      <c r="X17" s="87"/>
    </row>
    <row r="18" spans="2:24" x14ac:dyDescent="0.6">
      <c r="P18" s="85"/>
      <c r="Q18" s="86"/>
      <c r="R18" s="86"/>
      <c r="S18" s="86"/>
      <c r="T18" s="86"/>
      <c r="U18" s="86"/>
      <c r="V18" s="86"/>
      <c r="W18" s="86"/>
      <c r="X18" s="87"/>
    </row>
    <row r="19" spans="2:24" ht="17.25" thickBot="1" x14ac:dyDescent="0.65">
      <c r="P19" s="88"/>
      <c r="Q19" s="89"/>
      <c r="R19" s="89"/>
      <c r="S19" s="89"/>
      <c r="T19" s="89"/>
      <c r="U19" s="89"/>
      <c r="V19" s="89"/>
      <c r="W19" s="89"/>
      <c r="X19" s="90"/>
    </row>
    <row r="22" spans="2:24" ht="17.25" thickBot="1" x14ac:dyDescent="0.65">
      <c r="C22" s="20"/>
      <c r="D22" s="20"/>
      <c r="E22" s="20"/>
      <c r="F22" s="20"/>
      <c r="G22" s="20"/>
      <c r="H22" s="20"/>
      <c r="I22" s="20"/>
      <c r="J22" s="20"/>
    </row>
    <row r="23" spans="2:24" x14ac:dyDescent="0.6">
      <c r="B23" s="18"/>
      <c r="C23" s="25" t="s">
        <v>32</v>
      </c>
      <c r="D23" s="26"/>
      <c r="E23" s="26"/>
      <c r="F23" s="26"/>
      <c r="G23" s="26"/>
      <c r="H23" s="26"/>
      <c r="I23" s="26"/>
      <c r="J23" s="27"/>
      <c r="K23" s="19"/>
      <c r="L23" s="25" t="s">
        <v>50</v>
      </c>
      <c r="M23" s="26"/>
      <c r="N23" s="26"/>
      <c r="O23" s="26"/>
      <c r="P23" s="26"/>
      <c r="Q23" s="26"/>
      <c r="R23" s="26"/>
      <c r="S23" s="27"/>
    </row>
    <row r="24" spans="2:24" ht="17.25" thickBot="1" x14ac:dyDescent="0.65">
      <c r="B24" s="18"/>
      <c r="C24" s="28"/>
      <c r="D24" s="29"/>
      <c r="E24" s="29"/>
      <c r="F24" s="29"/>
      <c r="G24" s="29"/>
      <c r="H24" s="29"/>
      <c r="I24" s="29"/>
      <c r="J24" s="30"/>
      <c r="K24" s="19"/>
      <c r="L24" s="28"/>
      <c r="M24" s="29"/>
      <c r="N24" s="29"/>
      <c r="O24" s="29"/>
      <c r="P24" s="29"/>
      <c r="Q24" s="29"/>
      <c r="R24" s="29"/>
      <c r="S24" s="30"/>
    </row>
    <row r="25" spans="2:24" x14ac:dyDescent="0.6">
      <c r="C25" s="55" t="s">
        <v>42</v>
      </c>
      <c r="D25" s="56"/>
      <c r="E25" s="56"/>
      <c r="F25" s="56"/>
      <c r="G25" s="56"/>
      <c r="H25" s="56"/>
      <c r="I25" s="56"/>
      <c r="J25" s="57"/>
      <c r="K25" s="19"/>
      <c r="L25" s="61" t="s">
        <v>47</v>
      </c>
      <c r="M25" s="62"/>
      <c r="N25" s="62"/>
      <c r="O25" s="62"/>
      <c r="P25" s="62"/>
      <c r="Q25" s="62"/>
      <c r="R25" s="62"/>
      <c r="S25" s="63"/>
    </row>
    <row r="26" spans="2:24" ht="17.25" thickBot="1" x14ac:dyDescent="0.65">
      <c r="C26" s="58"/>
      <c r="D26" s="59"/>
      <c r="E26" s="59"/>
      <c r="F26" s="59"/>
      <c r="G26" s="59"/>
      <c r="H26" s="59"/>
      <c r="I26" s="59"/>
      <c r="J26" s="60"/>
      <c r="K26" s="19"/>
      <c r="L26" s="64"/>
      <c r="M26" s="65"/>
      <c r="N26" s="65"/>
      <c r="O26" s="65"/>
      <c r="P26" s="65"/>
      <c r="Q26" s="65"/>
      <c r="R26" s="65"/>
      <c r="S26" s="66"/>
    </row>
    <row r="27" spans="2:24" x14ac:dyDescent="0.6">
      <c r="C27" s="55" t="s">
        <v>40</v>
      </c>
      <c r="D27" s="56"/>
      <c r="E27" s="56"/>
      <c r="F27" s="56"/>
      <c r="G27" s="56"/>
      <c r="H27" s="56"/>
      <c r="I27" s="56"/>
      <c r="J27" s="57"/>
      <c r="L27" s="61" t="s">
        <v>48</v>
      </c>
      <c r="M27" s="62"/>
      <c r="N27" s="62"/>
      <c r="O27" s="62"/>
      <c r="P27" s="62"/>
      <c r="Q27" s="62"/>
      <c r="R27" s="62"/>
      <c r="S27" s="63"/>
    </row>
    <row r="28" spans="2:24" ht="17.25" thickBot="1" x14ac:dyDescent="0.65">
      <c r="C28" s="58"/>
      <c r="D28" s="59"/>
      <c r="E28" s="59"/>
      <c r="F28" s="59"/>
      <c r="G28" s="59"/>
      <c r="H28" s="59"/>
      <c r="I28" s="59"/>
      <c r="J28" s="60"/>
      <c r="L28" s="64"/>
      <c r="M28" s="65"/>
      <c r="N28" s="65"/>
      <c r="O28" s="65"/>
      <c r="P28" s="65"/>
      <c r="Q28" s="65"/>
      <c r="R28" s="65"/>
      <c r="S28" s="66"/>
    </row>
    <row r="29" spans="2:24" x14ac:dyDescent="0.6">
      <c r="C29" s="55" t="s">
        <v>41</v>
      </c>
      <c r="D29" s="56"/>
      <c r="E29" s="56"/>
      <c r="F29" s="56"/>
      <c r="G29" s="56"/>
      <c r="H29" s="56"/>
      <c r="I29" s="56"/>
      <c r="J29" s="57"/>
      <c r="L29" s="61" t="s">
        <v>49</v>
      </c>
      <c r="M29" s="62"/>
      <c r="N29" s="62"/>
      <c r="O29" s="62"/>
      <c r="P29" s="62"/>
      <c r="Q29" s="62"/>
      <c r="R29" s="62"/>
      <c r="S29" s="63"/>
    </row>
    <row r="30" spans="2:24" ht="17.25" thickBot="1" x14ac:dyDescent="0.65">
      <c r="C30" s="58"/>
      <c r="D30" s="59"/>
      <c r="E30" s="59"/>
      <c r="F30" s="59"/>
      <c r="G30" s="59"/>
      <c r="H30" s="59"/>
      <c r="I30" s="59"/>
      <c r="J30" s="60"/>
      <c r="L30" s="64"/>
      <c r="M30" s="65"/>
      <c r="N30" s="65"/>
      <c r="O30" s="65"/>
      <c r="P30" s="65"/>
      <c r="Q30" s="65"/>
      <c r="R30" s="65"/>
      <c r="S30" s="66"/>
    </row>
    <row r="31" spans="2:24" x14ac:dyDescent="0.6">
      <c r="C31" s="55" t="s">
        <v>43</v>
      </c>
      <c r="D31" s="56"/>
      <c r="E31" s="56"/>
      <c r="F31" s="56"/>
      <c r="G31" s="56"/>
      <c r="H31" s="56"/>
      <c r="I31" s="56"/>
      <c r="J31" s="57"/>
      <c r="K31" s="18"/>
      <c r="L31" s="91" t="s">
        <v>52</v>
      </c>
      <c r="M31" s="62"/>
      <c r="N31" s="62"/>
      <c r="O31" s="62"/>
      <c r="P31" s="62"/>
      <c r="Q31" s="62"/>
      <c r="R31" s="62"/>
      <c r="S31" s="63"/>
      <c r="T31" s="19"/>
    </row>
    <row r="32" spans="2:24" ht="17.25" thickBot="1" x14ac:dyDescent="0.65">
      <c r="C32" s="58"/>
      <c r="D32" s="59"/>
      <c r="E32" s="59"/>
      <c r="F32" s="59"/>
      <c r="G32" s="59"/>
      <c r="H32" s="59"/>
      <c r="I32" s="59"/>
      <c r="J32" s="60"/>
      <c r="K32" s="18"/>
      <c r="L32" s="92"/>
      <c r="M32" s="93"/>
      <c r="N32" s="93"/>
      <c r="O32" s="93"/>
      <c r="P32" s="93"/>
      <c r="Q32" s="93"/>
      <c r="R32" s="93"/>
      <c r="S32" s="94"/>
      <c r="T32" s="19"/>
    </row>
    <row r="33" spans="2:20" x14ac:dyDescent="0.6">
      <c r="C33" s="55" t="s">
        <v>44</v>
      </c>
      <c r="D33" s="56"/>
      <c r="E33" s="56"/>
      <c r="F33" s="56"/>
      <c r="G33" s="56"/>
      <c r="H33" s="56"/>
      <c r="I33" s="56"/>
      <c r="J33" s="57"/>
      <c r="K33" s="18"/>
      <c r="L33" s="92"/>
      <c r="M33" s="93"/>
      <c r="N33" s="93"/>
      <c r="O33" s="93"/>
      <c r="P33" s="93"/>
      <c r="Q33" s="93"/>
      <c r="R33" s="93"/>
      <c r="S33" s="94"/>
      <c r="T33" s="19"/>
    </row>
    <row r="34" spans="2:20" ht="17.25" thickBot="1" x14ac:dyDescent="0.65">
      <c r="C34" s="58"/>
      <c r="D34" s="59"/>
      <c r="E34" s="59"/>
      <c r="F34" s="59"/>
      <c r="G34" s="59"/>
      <c r="H34" s="59"/>
      <c r="I34" s="59"/>
      <c r="J34" s="60"/>
      <c r="K34" s="18"/>
      <c r="L34" s="64"/>
      <c r="M34" s="65"/>
      <c r="N34" s="65"/>
      <c r="O34" s="65"/>
      <c r="P34" s="65"/>
      <c r="Q34" s="65"/>
      <c r="R34" s="65"/>
      <c r="S34" s="66"/>
      <c r="T34" s="19"/>
    </row>
    <row r="35" spans="2:20" x14ac:dyDescent="0.6">
      <c r="C35" s="55" t="s">
        <v>45</v>
      </c>
      <c r="D35" s="56"/>
      <c r="E35" s="56"/>
      <c r="F35" s="56"/>
      <c r="G35" s="56"/>
      <c r="H35" s="56"/>
      <c r="I35" s="56"/>
      <c r="J35" s="57"/>
      <c r="K35" s="18"/>
      <c r="L35" s="61" t="s">
        <v>51</v>
      </c>
      <c r="M35" s="62"/>
      <c r="N35" s="62"/>
      <c r="O35" s="62"/>
      <c r="P35" s="62"/>
      <c r="Q35" s="62"/>
      <c r="R35" s="62"/>
      <c r="S35" s="63"/>
      <c r="T35" s="19"/>
    </row>
    <row r="36" spans="2:20" ht="17.25" thickBot="1" x14ac:dyDescent="0.65">
      <c r="C36" s="58"/>
      <c r="D36" s="59"/>
      <c r="E36" s="59"/>
      <c r="F36" s="59"/>
      <c r="G36" s="59"/>
      <c r="H36" s="59"/>
      <c r="I36" s="59"/>
      <c r="J36" s="60"/>
      <c r="K36" s="18"/>
      <c r="L36" s="64"/>
      <c r="M36" s="65"/>
      <c r="N36" s="65"/>
      <c r="O36" s="65"/>
      <c r="P36" s="65"/>
      <c r="Q36" s="65"/>
      <c r="R36" s="65"/>
      <c r="S36" s="66"/>
      <c r="T36" s="19"/>
    </row>
    <row r="37" spans="2:20" ht="16.5" customHeight="1" x14ac:dyDescent="0.6">
      <c r="B37" s="18"/>
      <c r="C37" s="95" t="s">
        <v>46</v>
      </c>
      <c r="D37" s="96"/>
      <c r="E37" s="96"/>
      <c r="F37" s="96"/>
      <c r="G37" s="96"/>
      <c r="H37" s="96"/>
      <c r="I37" s="96"/>
      <c r="J37" s="97"/>
      <c r="K37" s="19"/>
      <c r="L37" s="67" t="s">
        <v>55</v>
      </c>
      <c r="M37" s="68"/>
      <c r="N37" s="68"/>
      <c r="O37" s="68"/>
      <c r="P37" s="68"/>
      <c r="Q37" s="68"/>
      <c r="R37" s="68"/>
      <c r="S37" s="69"/>
    </row>
    <row r="38" spans="2:20" ht="17.25" thickBot="1" x14ac:dyDescent="0.65">
      <c r="B38" s="18"/>
      <c r="C38" s="98"/>
      <c r="D38" s="99"/>
      <c r="E38" s="99"/>
      <c r="F38" s="99"/>
      <c r="G38" s="99"/>
      <c r="H38" s="99"/>
      <c r="I38" s="99"/>
      <c r="J38" s="100"/>
      <c r="K38" s="19"/>
      <c r="L38" s="70"/>
      <c r="M38" s="71"/>
      <c r="N38" s="71"/>
      <c r="O38" s="71"/>
      <c r="P38" s="71"/>
      <c r="Q38" s="71"/>
      <c r="R38" s="71"/>
      <c r="S38" s="72"/>
    </row>
    <row r="39" spans="2:20" x14ac:dyDescent="0.6">
      <c r="B39" s="18"/>
      <c r="C39" s="98"/>
      <c r="D39" s="99"/>
      <c r="E39" s="99"/>
      <c r="F39" s="99"/>
      <c r="G39" s="99"/>
      <c r="H39" s="99"/>
      <c r="I39" s="99"/>
      <c r="J39" s="100"/>
      <c r="K39" s="19"/>
    </row>
    <row r="40" spans="2:20" ht="17.25" thickBot="1" x14ac:dyDescent="0.65">
      <c r="B40" s="18"/>
      <c r="C40" s="101"/>
      <c r="D40" s="102"/>
      <c r="E40" s="102"/>
      <c r="F40" s="102"/>
      <c r="G40" s="102"/>
      <c r="H40" s="102"/>
      <c r="I40" s="102"/>
      <c r="J40" s="103"/>
      <c r="K40" s="19"/>
    </row>
    <row r="41" spans="2:20" x14ac:dyDescent="0.6">
      <c r="C41" s="21"/>
      <c r="D41" s="21"/>
      <c r="E41" s="21"/>
      <c r="F41" s="21"/>
      <c r="G41" s="21"/>
      <c r="H41" s="21"/>
      <c r="I41" s="21"/>
      <c r="J41" s="21"/>
    </row>
    <row r="42" spans="2:20" ht="17.25" thickBot="1" x14ac:dyDescent="0.65">
      <c r="C42" s="20"/>
      <c r="D42" s="20"/>
      <c r="E42" s="20"/>
      <c r="F42" s="20"/>
      <c r="G42" s="20"/>
      <c r="H42" s="20"/>
      <c r="I42" s="20"/>
      <c r="J42" s="20"/>
    </row>
    <row r="43" spans="2:20" x14ac:dyDescent="0.6">
      <c r="B43" s="18"/>
      <c r="C43" s="73" t="s">
        <v>53</v>
      </c>
      <c r="D43" s="74"/>
      <c r="E43" s="74"/>
      <c r="F43" s="74"/>
      <c r="G43" s="74"/>
      <c r="H43" s="74"/>
      <c r="I43" s="74"/>
      <c r="J43" s="75"/>
      <c r="K43" s="19"/>
      <c r="L43" s="73" t="s">
        <v>54</v>
      </c>
      <c r="M43" s="74"/>
      <c r="N43" s="74"/>
      <c r="O43" s="74"/>
      <c r="P43" s="74"/>
      <c r="Q43" s="74"/>
      <c r="R43" s="74"/>
      <c r="S43" s="75"/>
    </row>
    <row r="44" spans="2:20" x14ac:dyDescent="0.6">
      <c r="B44" s="18"/>
      <c r="C44" s="76"/>
      <c r="D44" s="77"/>
      <c r="E44" s="77"/>
      <c r="F44" s="77"/>
      <c r="G44" s="77"/>
      <c r="H44" s="77"/>
      <c r="I44" s="77"/>
      <c r="J44" s="78"/>
      <c r="K44" s="19"/>
      <c r="L44" s="76"/>
      <c r="M44" s="77"/>
      <c r="N44" s="77"/>
      <c r="O44" s="77"/>
      <c r="P44" s="77"/>
      <c r="Q44" s="77"/>
      <c r="R44" s="77"/>
      <c r="S44" s="78"/>
    </row>
    <row r="45" spans="2:20" ht="17.25" thickBot="1" x14ac:dyDescent="0.65">
      <c r="B45" s="18"/>
      <c r="C45" s="79"/>
      <c r="D45" s="80"/>
      <c r="E45" s="80"/>
      <c r="F45" s="80"/>
      <c r="G45" s="80"/>
      <c r="H45" s="80"/>
      <c r="I45" s="80"/>
      <c r="J45" s="81"/>
      <c r="K45" s="19"/>
      <c r="L45" s="79"/>
      <c r="M45" s="80"/>
      <c r="N45" s="80"/>
      <c r="O45" s="80"/>
      <c r="P45" s="80"/>
      <c r="Q45" s="80"/>
      <c r="R45" s="80"/>
      <c r="S45" s="81"/>
    </row>
    <row r="46" spans="2:20" x14ac:dyDescent="0.6">
      <c r="C46" s="21"/>
      <c r="D46" s="21"/>
      <c r="E46" s="21"/>
      <c r="F46" s="21"/>
      <c r="G46" s="21"/>
      <c r="H46" s="21"/>
      <c r="I46" s="21"/>
      <c r="J46" s="21"/>
    </row>
    <row r="50" spans="4:4" x14ac:dyDescent="0.6">
      <c r="D50" s="22"/>
    </row>
    <row r="52" spans="4:4" x14ac:dyDescent="0.6">
      <c r="D52"/>
    </row>
  </sheetData>
  <sheetProtection algorithmName="SHA-512" hashValue="mzBA5rgJUnV/fnZ4vcMQKfLleDDbycR42KBUcaKyLDr08Ufpj3GIGmNR3dc4NMB6bX3ii7RJOhin6jd+vbHbGA==" saltValue="ZIOUZg/hqq2l4Pj1Xl2zww==" spinCount="100000" sheet="1" objects="1" scenarios="1" selectLockedCells="1"/>
  <mergeCells count="19">
    <mergeCell ref="P12:X19"/>
    <mergeCell ref="P3:X10"/>
    <mergeCell ref="L31:S34"/>
    <mergeCell ref="C33:J34"/>
    <mergeCell ref="C35:J36"/>
    <mergeCell ref="L23:S24"/>
    <mergeCell ref="L25:S26"/>
    <mergeCell ref="L27:S28"/>
    <mergeCell ref="L29:S30"/>
    <mergeCell ref="C23:J24"/>
    <mergeCell ref="C25:J26"/>
    <mergeCell ref="C27:J28"/>
    <mergeCell ref="C29:J30"/>
    <mergeCell ref="C31:J32"/>
    <mergeCell ref="L35:S36"/>
    <mergeCell ref="L37:S38"/>
    <mergeCell ref="C43:J45"/>
    <mergeCell ref="L43:S45"/>
    <mergeCell ref="C37:J40"/>
  </mergeCells>
  <phoneticPr fontId="2" type="noConversion"/>
  <hyperlinks>
    <hyperlink ref="L37:S38" r:id="rId1" display="ㄴ 관련 링크" xr:uid="{93935EEF-6A24-4FB2-9B8F-77DFCC878BC3}"/>
    <hyperlink ref="C43:J45" r:id="rId2" display="시간이 지날수록 그대로인데 예측순위가 변경되는 이유" xr:uid="{10BF6A53-424A-419E-879E-488C19734A7D}"/>
    <hyperlink ref="L43:S45" r:id="rId3" display="점공순위계산기에 대한 추가적인 설명" xr:uid="{D02AC680-9A6A-4D6B-A99C-6548DA517C99}"/>
  </hyperlinks>
  <pageMargins left="0.7" right="0.7" top="0.75" bottom="0.75" header="0.3" footer="0.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A</vt:lpstr>
      <vt:lpstr>설명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김승규</cp:lastModifiedBy>
  <dcterms:created xsi:type="dcterms:W3CDTF">2021-01-12T01:00:45Z</dcterms:created>
  <dcterms:modified xsi:type="dcterms:W3CDTF">2025-01-03T00:03:26Z</dcterms:modified>
</cp:coreProperties>
</file>