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ngik-my.sharepoint.com/personal/edc9566_mail_hongik_ac_kr/Documents/바탕 화면/모의고사&amp;수능 관련/2023/고3/국수/첨부파일 제작용/"/>
    </mc:Choice>
  </mc:AlternateContent>
  <xr:revisionPtr revIDLastSave="19" documentId="8_{26D3755B-6B86-41CA-8670-605B25DFEDFF}" xr6:coauthVersionLast="47" xr6:coauthVersionMax="47" xr10:uidLastSave="{2C750B6B-0DC5-419B-AE67-0B383EF8982D}"/>
  <bookViews>
    <workbookView xWindow="-110" yWindow="-110" windowWidth="19420" windowHeight="11620" tabRatio="930" activeTab="1" xr2:uid="{AB9EE284-95EA-49B1-8133-EE4E7651E7F1}"/>
  </bookViews>
  <sheets>
    <sheet name="인원 입력 기능" sheetId="64" r:id="rId1"/>
    <sheet name="점수 계산기" sheetId="122" r:id="rId2"/>
    <sheet name="국어 백분위 표" sheetId="86" r:id="rId3"/>
    <sheet name="수학 백분위 표" sheetId="87" r:id="rId4"/>
  </sheets>
  <definedNames>
    <definedName name="_xlnm._FilterDatabase" localSheetId="1" hidden="1">'점수 계산기'!$B$11:$B$16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6" i="87" l="1"/>
  <c r="C86" i="87"/>
  <c r="E86" i="87"/>
  <c r="F86" i="87"/>
  <c r="G86" i="87"/>
  <c r="D87" i="87" s="1"/>
  <c r="H86" i="87"/>
  <c r="B87" i="87"/>
  <c r="C87" i="87" s="1"/>
  <c r="E87" i="87"/>
  <c r="F87" i="87"/>
  <c r="G87" i="87"/>
  <c r="B88" i="87"/>
  <c r="C88" i="87"/>
  <c r="E88" i="87"/>
  <c r="F88" i="87" s="1"/>
  <c r="B89" i="87"/>
  <c r="C89" i="87"/>
  <c r="E89" i="87"/>
  <c r="F89" i="87"/>
  <c r="B90" i="87"/>
  <c r="C90" i="87" s="1"/>
  <c r="E90" i="87"/>
  <c r="F90" i="87" s="1"/>
  <c r="B91" i="87"/>
  <c r="C91" i="87"/>
  <c r="E91" i="87"/>
  <c r="F91" i="87"/>
  <c r="B92" i="87"/>
  <c r="C92" i="87"/>
  <c r="E92" i="87"/>
  <c r="F92" i="87"/>
  <c r="B93" i="87"/>
  <c r="C93" i="87" s="1"/>
  <c r="E93" i="87"/>
  <c r="F93" i="87" s="1"/>
  <c r="B94" i="87"/>
  <c r="C94" i="87"/>
  <c r="E94" i="87"/>
  <c r="F94" i="87"/>
  <c r="B95" i="87"/>
  <c r="C95" i="87" s="1"/>
  <c r="E95" i="87"/>
  <c r="F95" i="87"/>
  <c r="B96" i="87"/>
  <c r="C96" i="87"/>
  <c r="E96" i="87"/>
  <c r="F96" i="87" s="1"/>
  <c r="B97" i="87"/>
  <c r="C97" i="87"/>
  <c r="E97" i="87"/>
  <c r="F97" i="87"/>
  <c r="B98" i="87"/>
  <c r="C98" i="87" s="1"/>
  <c r="E98" i="87"/>
  <c r="F98" i="87" s="1"/>
  <c r="B99" i="87"/>
  <c r="C99" i="87"/>
  <c r="E99" i="87"/>
  <c r="F99" i="87"/>
  <c r="B100" i="87"/>
  <c r="C100" i="87"/>
  <c r="E100" i="87"/>
  <c r="F100" i="87"/>
  <c r="B101" i="87"/>
  <c r="C101" i="87" s="1"/>
  <c r="E101" i="87"/>
  <c r="F101" i="87" s="1"/>
  <c r="B102" i="87"/>
  <c r="C102" i="87"/>
  <c r="E102" i="87"/>
  <c r="F102" i="87"/>
  <c r="B103" i="87"/>
  <c r="C103" i="87" s="1"/>
  <c r="E103" i="87"/>
  <c r="F103" i="87"/>
  <c r="B104" i="87"/>
  <c r="C104" i="87"/>
  <c r="E104" i="87"/>
  <c r="F104" i="87" s="1"/>
  <c r="B105" i="87"/>
  <c r="C105" i="87"/>
  <c r="E105" i="87"/>
  <c r="F105" i="87"/>
  <c r="H87" i="87" l="1"/>
  <c r="D86" i="87"/>
  <c r="G88" i="87"/>
  <c r="D88" i="87" s="1"/>
  <c r="E86" i="86"/>
  <c r="B98" i="86"/>
  <c r="C98" i="86" s="1"/>
  <c r="E98" i="86"/>
  <c r="B99" i="86"/>
  <c r="C99" i="86" s="1"/>
  <c r="E99" i="86"/>
  <c r="B100" i="86"/>
  <c r="C100" i="86" s="1"/>
  <c r="E100" i="86"/>
  <c r="B101" i="86"/>
  <c r="C101" i="86" s="1"/>
  <c r="E101" i="86"/>
  <c r="B102" i="86"/>
  <c r="C102" i="86" s="1"/>
  <c r="E102" i="86"/>
  <c r="B103" i="86"/>
  <c r="C103" i="86" s="1"/>
  <c r="E103" i="86"/>
  <c r="B104" i="86"/>
  <c r="C104" i="86" s="1"/>
  <c r="E104" i="86"/>
  <c r="B105" i="86"/>
  <c r="C105" i="86" s="1"/>
  <c r="E105" i="86"/>
  <c r="B106" i="86"/>
  <c r="C106" i="86" s="1"/>
  <c r="E106" i="86"/>
  <c r="B107" i="86"/>
  <c r="C107" i="86" s="1"/>
  <c r="E107" i="86"/>
  <c r="B108" i="86"/>
  <c r="C108" i="86" s="1"/>
  <c r="E108" i="86"/>
  <c r="B109" i="86"/>
  <c r="C109" i="86"/>
  <c r="E109" i="86"/>
  <c r="B110" i="86"/>
  <c r="C110" i="86" s="1"/>
  <c r="E110" i="86"/>
  <c r="B111" i="86"/>
  <c r="C111" i="86" s="1"/>
  <c r="E111" i="86"/>
  <c r="B112" i="86"/>
  <c r="C112" i="86" s="1"/>
  <c r="E112" i="86"/>
  <c r="B113" i="86"/>
  <c r="C113" i="86" s="1"/>
  <c r="E113" i="86"/>
  <c r="B114" i="86"/>
  <c r="C114" i="86" s="1"/>
  <c r="E114" i="86"/>
  <c r="B115" i="86"/>
  <c r="C115" i="86" s="1"/>
  <c r="E115" i="86"/>
  <c r="B116" i="86"/>
  <c r="C116" i="86"/>
  <c r="E116" i="86"/>
  <c r="B117" i="86"/>
  <c r="C117" i="86" s="1"/>
  <c r="E117" i="86"/>
  <c r="C15" i="122"/>
  <c r="G89" i="87" l="1"/>
  <c r="H88" i="87"/>
  <c r="H89" i="87" l="1"/>
  <c r="D90" i="87"/>
  <c r="G90" i="87"/>
  <c r="D89" i="87"/>
  <c r="H90" i="87" l="1"/>
  <c r="G91" i="87"/>
  <c r="H91" i="87" l="1"/>
  <c r="G92" i="87"/>
  <c r="D92" i="87" s="1"/>
  <c r="D91" i="87"/>
  <c r="B118" i="86"/>
  <c r="C118" i="86" s="1"/>
  <c r="B119" i="86"/>
  <c r="C119" i="86" s="1"/>
  <c r="B120" i="86"/>
  <c r="C120" i="86" s="1"/>
  <c r="B121" i="86"/>
  <c r="C121" i="86" s="1"/>
  <c r="B122" i="86"/>
  <c r="C122" i="86" s="1"/>
  <c r="B123" i="86"/>
  <c r="C123" i="86" s="1"/>
  <c r="B124" i="86"/>
  <c r="C124" i="86" s="1"/>
  <c r="B125" i="86"/>
  <c r="C125" i="86" s="1"/>
  <c r="B126" i="86"/>
  <c r="C126" i="86" s="1"/>
  <c r="B127" i="86"/>
  <c r="C127" i="86" s="1"/>
  <c r="B128" i="86"/>
  <c r="C128" i="86" s="1"/>
  <c r="B129" i="86"/>
  <c r="C129" i="86" s="1"/>
  <c r="B130" i="86"/>
  <c r="C130" i="86" s="1"/>
  <c r="B131" i="86"/>
  <c r="C131" i="86" s="1"/>
  <c r="B132" i="86"/>
  <c r="C132" i="86"/>
  <c r="B133" i="86"/>
  <c r="C133" i="86" s="1"/>
  <c r="B134" i="86"/>
  <c r="C134" i="86" s="1"/>
  <c r="B135" i="86"/>
  <c r="C135" i="86" s="1"/>
  <c r="B136" i="86"/>
  <c r="C136" i="86" s="1"/>
  <c r="B137" i="86"/>
  <c r="C137" i="86" s="1"/>
  <c r="B138" i="86"/>
  <c r="C138" i="86" s="1"/>
  <c r="B139" i="86"/>
  <c r="C139" i="86" s="1"/>
  <c r="B140" i="86"/>
  <c r="C140" i="86" s="1"/>
  <c r="C16" i="122"/>
  <c r="C14" i="122"/>
  <c r="H92" i="87" l="1"/>
  <c r="G93" i="87"/>
  <c r="C12" i="122"/>
  <c r="C13" i="122"/>
  <c r="G94" i="87" l="1"/>
  <c r="H93" i="87"/>
  <c r="D93" i="87"/>
  <c r="R88" i="122"/>
  <c r="S86" i="122"/>
  <c r="S89" i="122" s="1"/>
  <c r="Q88" i="122"/>
  <c r="P88" i="122"/>
  <c r="G36" i="122"/>
  <c r="K36" i="122" s="1"/>
  <c r="H36" i="122"/>
  <c r="J36" i="122" s="1"/>
  <c r="G37" i="122"/>
  <c r="I37" i="122" s="1"/>
  <c r="H37" i="122"/>
  <c r="J37" i="122" s="1"/>
  <c r="G38" i="122"/>
  <c r="I38" i="122" s="1"/>
  <c r="H38" i="122"/>
  <c r="J38" i="122" s="1"/>
  <c r="G39" i="122"/>
  <c r="I39" i="122" s="1"/>
  <c r="H39" i="122"/>
  <c r="J39" i="122" s="1"/>
  <c r="H40" i="122"/>
  <c r="L40" i="122" s="1"/>
  <c r="G40" i="122"/>
  <c r="I40" i="122" s="1"/>
  <c r="R79" i="122"/>
  <c r="R82" i="122" s="1"/>
  <c r="H2" i="87"/>
  <c r="G95" i="87" l="1"/>
  <c r="H94" i="87"/>
  <c r="D94" i="87"/>
  <c r="S88" i="122"/>
  <c r="S87" i="122"/>
  <c r="R80" i="122"/>
  <c r="K38" i="122"/>
  <c r="M38" i="122" s="1"/>
  <c r="L37" i="122"/>
  <c r="N37" i="122" s="1"/>
  <c r="K37" i="122"/>
  <c r="L36" i="122"/>
  <c r="I36" i="122"/>
  <c r="K40" i="122"/>
  <c r="Q81" i="122"/>
  <c r="L38" i="122"/>
  <c r="N38" i="122" s="1"/>
  <c r="L39" i="122"/>
  <c r="N39" i="122" s="1"/>
  <c r="K39" i="122"/>
  <c r="M39" i="122" s="1"/>
  <c r="J40" i="122"/>
  <c r="N40" i="122" s="1"/>
  <c r="H2" i="86"/>
  <c r="G96" i="87" l="1"/>
  <c r="H95" i="87"/>
  <c r="D95" i="87"/>
  <c r="D126" i="86"/>
  <c r="D134" i="86"/>
  <c r="D119" i="86"/>
  <c r="D127" i="86"/>
  <c r="D135" i="86"/>
  <c r="D120" i="86"/>
  <c r="D128" i="86"/>
  <c r="D136" i="86"/>
  <c r="D121" i="86"/>
  <c r="D129" i="86"/>
  <c r="D137" i="86"/>
  <c r="D124" i="86"/>
  <c r="D133" i="86"/>
  <c r="D122" i="86"/>
  <c r="D130" i="86"/>
  <c r="D138" i="86"/>
  <c r="D140" i="86"/>
  <c r="D123" i="86"/>
  <c r="D131" i="86"/>
  <c r="D139" i="86"/>
  <c r="D132" i="86"/>
  <c r="D125" i="86"/>
  <c r="F100" i="86"/>
  <c r="F110" i="86"/>
  <c r="F104" i="86"/>
  <c r="F111" i="86"/>
  <c r="F103" i="86"/>
  <c r="F108" i="86"/>
  <c r="F115" i="86"/>
  <c r="F113" i="86"/>
  <c r="F102" i="86"/>
  <c r="F101" i="86"/>
  <c r="F109" i="86"/>
  <c r="F106" i="86"/>
  <c r="F112" i="86"/>
  <c r="F117" i="86"/>
  <c r="F105" i="86"/>
  <c r="F114" i="86"/>
  <c r="F116" i="86"/>
  <c r="F98" i="86"/>
  <c r="F107" i="86"/>
  <c r="F99" i="86"/>
  <c r="H15" i="122"/>
  <c r="H14" i="122"/>
  <c r="N36" i="122"/>
  <c r="M40" i="122"/>
  <c r="H16" i="122" s="1"/>
  <c r="M37" i="122"/>
  <c r="M36" i="122"/>
  <c r="H96" i="87" l="1"/>
  <c r="D97" i="87"/>
  <c r="G97" i="87"/>
  <c r="D96" i="87"/>
  <c r="H12" i="122"/>
  <c r="H13" i="122"/>
  <c r="H97" i="87" l="1"/>
  <c r="G98" i="87"/>
  <c r="E93" i="86"/>
  <c r="F93" i="86" s="1"/>
  <c r="E94" i="86"/>
  <c r="F94" i="86" s="1"/>
  <c r="E95" i="86"/>
  <c r="F95" i="86" s="1"/>
  <c r="E96" i="86"/>
  <c r="F96" i="86" s="1"/>
  <c r="E97" i="86"/>
  <c r="F97" i="86" s="1"/>
  <c r="B92" i="86"/>
  <c r="C92" i="86" s="1"/>
  <c r="B93" i="86"/>
  <c r="C93" i="86" s="1"/>
  <c r="B94" i="86"/>
  <c r="C94" i="86" s="1"/>
  <c r="B95" i="86"/>
  <c r="C95" i="86" s="1"/>
  <c r="B96" i="86"/>
  <c r="C96" i="86" s="1"/>
  <c r="B97" i="86"/>
  <c r="C97" i="86" s="1"/>
  <c r="H98" i="87" l="1"/>
  <c r="G99" i="87"/>
  <c r="D98" i="87"/>
  <c r="E7" i="87"/>
  <c r="F7" i="87" s="1"/>
  <c r="E8" i="87"/>
  <c r="F8" i="87" s="1"/>
  <c r="E9" i="87"/>
  <c r="F9" i="87" s="1"/>
  <c r="E10" i="87"/>
  <c r="F10" i="87" s="1"/>
  <c r="E11" i="87"/>
  <c r="F11" i="87" s="1"/>
  <c r="E12" i="87"/>
  <c r="F12" i="87" s="1"/>
  <c r="E13" i="87"/>
  <c r="F13" i="87" s="1"/>
  <c r="E14" i="87"/>
  <c r="F14" i="87" s="1"/>
  <c r="E15" i="87"/>
  <c r="F15" i="87" s="1"/>
  <c r="E16" i="87"/>
  <c r="F16" i="87" s="1"/>
  <c r="E17" i="87"/>
  <c r="F17" i="87" s="1"/>
  <c r="E18" i="87"/>
  <c r="F18" i="87" s="1"/>
  <c r="E19" i="87"/>
  <c r="F19" i="87" s="1"/>
  <c r="E20" i="87"/>
  <c r="F20" i="87" s="1"/>
  <c r="E21" i="87"/>
  <c r="F21" i="87" s="1"/>
  <c r="E22" i="87"/>
  <c r="F22" i="87" s="1"/>
  <c r="E23" i="87"/>
  <c r="F23" i="87" s="1"/>
  <c r="E24" i="87"/>
  <c r="F24" i="87" s="1"/>
  <c r="E25" i="87"/>
  <c r="F25" i="87" s="1"/>
  <c r="E26" i="87"/>
  <c r="F26" i="87" s="1"/>
  <c r="E27" i="87"/>
  <c r="F27" i="87" s="1"/>
  <c r="E28" i="87"/>
  <c r="F28" i="87" s="1"/>
  <c r="E29" i="87"/>
  <c r="F29" i="87" s="1"/>
  <c r="E30" i="87"/>
  <c r="F30" i="87" s="1"/>
  <c r="E31" i="87"/>
  <c r="F31" i="87" s="1"/>
  <c r="E32" i="87"/>
  <c r="F32" i="87" s="1"/>
  <c r="E33" i="87"/>
  <c r="F33" i="87" s="1"/>
  <c r="E34" i="87"/>
  <c r="F34" i="87" s="1"/>
  <c r="E35" i="87"/>
  <c r="F35" i="87" s="1"/>
  <c r="E36" i="87"/>
  <c r="F36" i="87" s="1"/>
  <c r="E37" i="87"/>
  <c r="F37" i="87" s="1"/>
  <c r="E38" i="87"/>
  <c r="F38" i="87" s="1"/>
  <c r="E39" i="87"/>
  <c r="F39" i="87" s="1"/>
  <c r="E40" i="87"/>
  <c r="F40" i="87" s="1"/>
  <c r="E41" i="87"/>
  <c r="F41" i="87" s="1"/>
  <c r="E42" i="87"/>
  <c r="F42" i="87" s="1"/>
  <c r="E43" i="87"/>
  <c r="F43" i="87" s="1"/>
  <c r="E44" i="87"/>
  <c r="F44" i="87" s="1"/>
  <c r="E45" i="87"/>
  <c r="F45" i="87" s="1"/>
  <c r="E46" i="87"/>
  <c r="F46" i="87" s="1"/>
  <c r="E47" i="87"/>
  <c r="F47" i="87" s="1"/>
  <c r="E48" i="87"/>
  <c r="F48" i="87" s="1"/>
  <c r="E49" i="87"/>
  <c r="F49" i="87" s="1"/>
  <c r="E50" i="87"/>
  <c r="F50" i="87" s="1"/>
  <c r="E51" i="87"/>
  <c r="F51" i="87" s="1"/>
  <c r="E52" i="87"/>
  <c r="F52" i="87" s="1"/>
  <c r="E53" i="87"/>
  <c r="F53" i="87" s="1"/>
  <c r="E54" i="87"/>
  <c r="F54" i="87" s="1"/>
  <c r="E55" i="87"/>
  <c r="F55" i="87" s="1"/>
  <c r="E56" i="87"/>
  <c r="F56" i="87" s="1"/>
  <c r="E57" i="87"/>
  <c r="F57" i="87" s="1"/>
  <c r="E58" i="87"/>
  <c r="F58" i="87" s="1"/>
  <c r="E59" i="87"/>
  <c r="F59" i="87" s="1"/>
  <c r="E60" i="87"/>
  <c r="F60" i="87" s="1"/>
  <c r="E61" i="87"/>
  <c r="F61" i="87" s="1"/>
  <c r="E62" i="87"/>
  <c r="F62" i="87" s="1"/>
  <c r="E63" i="87"/>
  <c r="F63" i="87" s="1"/>
  <c r="E64" i="87"/>
  <c r="F64" i="87" s="1"/>
  <c r="E65" i="87"/>
  <c r="F65" i="87" s="1"/>
  <c r="E66" i="87"/>
  <c r="F66" i="87" s="1"/>
  <c r="E67" i="87"/>
  <c r="F67" i="87" s="1"/>
  <c r="E68" i="87"/>
  <c r="F68" i="87" s="1"/>
  <c r="E69" i="87"/>
  <c r="F69" i="87" s="1"/>
  <c r="E70" i="87"/>
  <c r="F70" i="87" s="1"/>
  <c r="E71" i="87"/>
  <c r="F71" i="87" s="1"/>
  <c r="E72" i="87"/>
  <c r="F72" i="87" s="1"/>
  <c r="E73" i="87"/>
  <c r="F73" i="87" s="1"/>
  <c r="E74" i="87"/>
  <c r="F74" i="87" s="1"/>
  <c r="E75" i="87"/>
  <c r="F75" i="87" s="1"/>
  <c r="E76" i="87"/>
  <c r="F76" i="87" s="1"/>
  <c r="E77" i="87"/>
  <c r="F77" i="87" s="1"/>
  <c r="E78" i="87"/>
  <c r="F78" i="87" s="1"/>
  <c r="E79" i="87"/>
  <c r="F79" i="87" s="1"/>
  <c r="E80" i="87"/>
  <c r="F80" i="87" s="1"/>
  <c r="E81" i="87"/>
  <c r="F81" i="87" s="1"/>
  <c r="E82" i="87"/>
  <c r="F82" i="87" s="1"/>
  <c r="E83" i="87"/>
  <c r="F83" i="87" s="1"/>
  <c r="E84" i="87"/>
  <c r="F84" i="87" s="1"/>
  <c r="E85" i="87"/>
  <c r="F85" i="87" s="1"/>
  <c r="E6" i="87"/>
  <c r="B7" i="87"/>
  <c r="C7" i="87" s="1"/>
  <c r="B8" i="87"/>
  <c r="C8" i="87" s="1"/>
  <c r="B9" i="87"/>
  <c r="C9" i="87" s="1"/>
  <c r="B10" i="87"/>
  <c r="C10" i="87" s="1"/>
  <c r="B11" i="87"/>
  <c r="C11" i="87" s="1"/>
  <c r="B12" i="87"/>
  <c r="C12" i="87" s="1"/>
  <c r="B13" i="87"/>
  <c r="C13" i="87" s="1"/>
  <c r="B14" i="87"/>
  <c r="C14" i="87" s="1"/>
  <c r="B15" i="87"/>
  <c r="C15" i="87" s="1"/>
  <c r="B16" i="87"/>
  <c r="C16" i="87" s="1"/>
  <c r="B17" i="87"/>
  <c r="C17" i="87" s="1"/>
  <c r="B18" i="87"/>
  <c r="C18" i="87" s="1"/>
  <c r="B19" i="87"/>
  <c r="C19" i="87" s="1"/>
  <c r="B20" i="87"/>
  <c r="C20" i="87" s="1"/>
  <c r="B21" i="87"/>
  <c r="C21" i="87" s="1"/>
  <c r="B22" i="87"/>
  <c r="C22" i="87" s="1"/>
  <c r="B23" i="87"/>
  <c r="C23" i="87" s="1"/>
  <c r="B24" i="87"/>
  <c r="C24" i="87" s="1"/>
  <c r="B25" i="87"/>
  <c r="C25" i="87" s="1"/>
  <c r="B26" i="87"/>
  <c r="C26" i="87" s="1"/>
  <c r="B27" i="87"/>
  <c r="C27" i="87" s="1"/>
  <c r="B28" i="87"/>
  <c r="C28" i="87" s="1"/>
  <c r="B29" i="87"/>
  <c r="C29" i="87" s="1"/>
  <c r="B30" i="87"/>
  <c r="C30" i="87" s="1"/>
  <c r="B31" i="87"/>
  <c r="C31" i="87" s="1"/>
  <c r="B32" i="87"/>
  <c r="C32" i="87" s="1"/>
  <c r="B33" i="87"/>
  <c r="C33" i="87" s="1"/>
  <c r="B34" i="87"/>
  <c r="C34" i="87" s="1"/>
  <c r="B35" i="87"/>
  <c r="C35" i="87" s="1"/>
  <c r="B36" i="87"/>
  <c r="C36" i="87" s="1"/>
  <c r="B37" i="87"/>
  <c r="C37" i="87" s="1"/>
  <c r="B38" i="87"/>
  <c r="C38" i="87" s="1"/>
  <c r="B39" i="87"/>
  <c r="C39" i="87" s="1"/>
  <c r="B40" i="87"/>
  <c r="C40" i="87" s="1"/>
  <c r="B41" i="87"/>
  <c r="C41" i="87" s="1"/>
  <c r="B42" i="87"/>
  <c r="C42" i="87" s="1"/>
  <c r="B43" i="87"/>
  <c r="C43" i="87" s="1"/>
  <c r="B44" i="87"/>
  <c r="C44" i="87" s="1"/>
  <c r="B45" i="87"/>
  <c r="C45" i="87" s="1"/>
  <c r="B46" i="87"/>
  <c r="C46" i="87" s="1"/>
  <c r="B47" i="87"/>
  <c r="C47" i="87" s="1"/>
  <c r="B48" i="87"/>
  <c r="C48" i="87" s="1"/>
  <c r="B49" i="87"/>
  <c r="C49" i="87" s="1"/>
  <c r="B50" i="87"/>
  <c r="C50" i="87" s="1"/>
  <c r="B51" i="87"/>
  <c r="C51" i="87" s="1"/>
  <c r="B52" i="87"/>
  <c r="C52" i="87" s="1"/>
  <c r="B53" i="87"/>
  <c r="C53" i="87" s="1"/>
  <c r="B54" i="87"/>
  <c r="C54" i="87" s="1"/>
  <c r="B55" i="87"/>
  <c r="C55" i="87" s="1"/>
  <c r="B56" i="87"/>
  <c r="C56" i="87" s="1"/>
  <c r="B57" i="87"/>
  <c r="C57" i="87" s="1"/>
  <c r="B58" i="87"/>
  <c r="C58" i="87" s="1"/>
  <c r="B59" i="87"/>
  <c r="C59" i="87" s="1"/>
  <c r="B60" i="87"/>
  <c r="C60" i="87" s="1"/>
  <c r="B61" i="87"/>
  <c r="C61" i="87" s="1"/>
  <c r="B62" i="87"/>
  <c r="C62" i="87" s="1"/>
  <c r="B63" i="87"/>
  <c r="C63" i="87" s="1"/>
  <c r="B64" i="87"/>
  <c r="C64" i="87" s="1"/>
  <c r="B65" i="87"/>
  <c r="C65" i="87" s="1"/>
  <c r="B66" i="87"/>
  <c r="C66" i="87" s="1"/>
  <c r="B67" i="87"/>
  <c r="C67" i="87" s="1"/>
  <c r="B68" i="87"/>
  <c r="C68" i="87" s="1"/>
  <c r="B69" i="87"/>
  <c r="C69" i="87" s="1"/>
  <c r="B70" i="87"/>
  <c r="C70" i="87" s="1"/>
  <c r="B71" i="87"/>
  <c r="C71" i="87" s="1"/>
  <c r="B72" i="87"/>
  <c r="C72" i="87" s="1"/>
  <c r="B73" i="87"/>
  <c r="C73" i="87" s="1"/>
  <c r="B74" i="87"/>
  <c r="C74" i="87" s="1"/>
  <c r="B75" i="87"/>
  <c r="C75" i="87" s="1"/>
  <c r="B76" i="87"/>
  <c r="C76" i="87" s="1"/>
  <c r="B77" i="87"/>
  <c r="C77" i="87" s="1"/>
  <c r="B78" i="87"/>
  <c r="C78" i="87" s="1"/>
  <c r="B79" i="87"/>
  <c r="C79" i="87" s="1"/>
  <c r="B80" i="87"/>
  <c r="C80" i="87" s="1"/>
  <c r="B81" i="87"/>
  <c r="C81" i="87" s="1"/>
  <c r="B82" i="87"/>
  <c r="C82" i="87" s="1"/>
  <c r="B83" i="87"/>
  <c r="C83" i="87" s="1"/>
  <c r="B84" i="87"/>
  <c r="C84" i="87" s="1"/>
  <c r="B85" i="87"/>
  <c r="C85" i="87" s="1"/>
  <c r="B6" i="87"/>
  <c r="E25" i="86"/>
  <c r="F25" i="86" s="1"/>
  <c r="E7" i="86"/>
  <c r="F7" i="86" s="1"/>
  <c r="E8" i="86"/>
  <c r="F8" i="86" s="1"/>
  <c r="E9" i="86"/>
  <c r="F9" i="86" s="1"/>
  <c r="E10" i="86"/>
  <c r="F10" i="86" s="1"/>
  <c r="E11" i="86"/>
  <c r="F11" i="86" s="1"/>
  <c r="E12" i="86"/>
  <c r="F12" i="86" s="1"/>
  <c r="E13" i="86"/>
  <c r="F13" i="86" s="1"/>
  <c r="E14" i="86"/>
  <c r="F14" i="86" s="1"/>
  <c r="E15" i="86"/>
  <c r="F15" i="86" s="1"/>
  <c r="E16" i="86"/>
  <c r="F16" i="86" s="1"/>
  <c r="E17" i="86"/>
  <c r="F17" i="86" s="1"/>
  <c r="E18" i="86"/>
  <c r="F18" i="86" s="1"/>
  <c r="E19" i="86"/>
  <c r="F19" i="86" s="1"/>
  <c r="E20" i="86"/>
  <c r="F20" i="86" s="1"/>
  <c r="E21" i="86"/>
  <c r="F21" i="86" s="1"/>
  <c r="E22" i="86"/>
  <c r="F22" i="86" s="1"/>
  <c r="E23" i="86"/>
  <c r="F23" i="86" s="1"/>
  <c r="E24" i="86"/>
  <c r="F24" i="86" s="1"/>
  <c r="E26" i="86"/>
  <c r="F26" i="86" s="1"/>
  <c r="E27" i="86"/>
  <c r="F27" i="86" s="1"/>
  <c r="E28" i="86"/>
  <c r="F28" i="86" s="1"/>
  <c r="E29" i="86"/>
  <c r="F29" i="86" s="1"/>
  <c r="E30" i="86"/>
  <c r="F30" i="86" s="1"/>
  <c r="E31" i="86"/>
  <c r="F31" i="86" s="1"/>
  <c r="E32" i="86"/>
  <c r="F32" i="86" s="1"/>
  <c r="E33" i="86"/>
  <c r="F33" i="86" s="1"/>
  <c r="E34" i="86"/>
  <c r="F34" i="86" s="1"/>
  <c r="E35" i="86"/>
  <c r="F35" i="86" s="1"/>
  <c r="E36" i="86"/>
  <c r="F36" i="86" s="1"/>
  <c r="E37" i="86"/>
  <c r="F37" i="86" s="1"/>
  <c r="E38" i="86"/>
  <c r="F38" i="86" s="1"/>
  <c r="E39" i="86"/>
  <c r="F39" i="86" s="1"/>
  <c r="E40" i="86"/>
  <c r="F40" i="86" s="1"/>
  <c r="E41" i="86"/>
  <c r="F41" i="86" s="1"/>
  <c r="E42" i="86"/>
  <c r="F42" i="86" s="1"/>
  <c r="E43" i="86"/>
  <c r="F43" i="86" s="1"/>
  <c r="E44" i="86"/>
  <c r="F44" i="86" s="1"/>
  <c r="E45" i="86"/>
  <c r="F45" i="86" s="1"/>
  <c r="E46" i="86"/>
  <c r="F46" i="86" s="1"/>
  <c r="E47" i="86"/>
  <c r="F47" i="86" s="1"/>
  <c r="E48" i="86"/>
  <c r="F48" i="86" s="1"/>
  <c r="E49" i="86"/>
  <c r="F49" i="86" s="1"/>
  <c r="E50" i="86"/>
  <c r="F50" i="86" s="1"/>
  <c r="E51" i="86"/>
  <c r="F51" i="86" s="1"/>
  <c r="E52" i="86"/>
  <c r="F52" i="86" s="1"/>
  <c r="E53" i="86"/>
  <c r="F53" i="86" s="1"/>
  <c r="E54" i="86"/>
  <c r="F54" i="86" s="1"/>
  <c r="E55" i="86"/>
  <c r="F55" i="86" s="1"/>
  <c r="E56" i="86"/>
  <c r="F56" i="86" s="1"/>
  <c r="E57" i="86"/>
  <c r="F57" i="86" s="1"/>
  <c r="E58" i="86"/>
  <c r="F58" i="86" s="1"/>
  <c r="E59" i="86"/>
  <c r="F59" i="86" s="1"/>
  <c r="E60" i="86"/>
  <c r="F60" i="86" s="1"/>
  <c r="E61" i="86"/>
  <c r="F61" i="86" s="1"/>
  <c r="E62" i="86"/>
  <c r="F62" i="86" s="1"/>
  <c r="E63" i="86"/>
  <c r="F63" i="86" s="1"/>
  <c r="E64" i="86"/>
  <c r="F64" i="86" s="1"/>
  <c r="E65" i="86"/>
  <c r="F65" i="86" s="1"/>
  <c r="E66" i="86"/>
  <c r="F66" i="86" s="1"/>
  <c r="E67" i="86"/>
  <c r="F67" i="86" s="1"/>
  <c r="E68" i="86"/>
  <c r="F68" i="86" s="1"/>
  <c r="E69" i="86"/>
  <c r="F69" i="86" s="1"/>
  <c r="E70" i="86"/>
  <c r="F70" i="86" s="1"/>
  <c r="E71" i="86"/>
  <c r="F71" i="86" s="1"/>
  <c r="E72" i="86"/>
  <c r="F72" i="86" s="1"/>
  <c r="E73" i="86"/>
  <c r="F73" i="86" s="1"/>
  <c r="E74" i="86"/>
  <c r="F74" i="86" s="1"/>
  <c r="E75" i="86"/>
  <c r="F75" i="86" s="1"/>
  <c r="E76" i="86"/>
  <c r="F76" i="86" s="1"/>
  <c r="E77" i="86"/>
  <c r="F77" i="86" s="1"/>
  <c r="E78" i="86"/>
  <c r="F78" i="86" s="1"/>
  <c r="E79" i="86"/>
  <c r="F79" i="86" s="1"/>
  <c r="E80" i="86"/>
  <c r="F80" i="86" s="1"/>
  <c r="E81" i="86"/>
  <c r="F81" i="86" s="1"/>
  <c r="E82" i="86"/>
  <c r="F82" i="86" s="1"/>
  <c r="E83" i="86"/>
  <c r="F83" i="86" s="1"/>
  <c r="E84" i="86"/>
  <c r="F84" i="86" s="1"/>
  <c r="E85" i="86"/>
  <c r="F85" i="86" s="1"/>
  <c r="F86" i="86"/>
  <c r="E87" i="86"/>
  <c r="F87" i="86" s="1"/>
  <c r="E88" i="86"/>
  <c r="F88" i="86" s="1"/>
  <c r="E89" i="86"/>
  <c r="F89" i="86" s="1"/>
  <c r="E90" i="86"/>
  <c r="F90" i="86" s="1"/>
  <c r="E91" i="86"/>
  <c r="F91" i="86" s="1"/>
  <c r="E92" i="86"/>
  <c r="F92" i="86" s="1"/>
  <c r="E6" i="86"/>
  <c r="F6" i="86" s="1"/>
  <c r="B33" i="86"/>
  <c r="C33" i="86" s="1"/>
  <c r="B34" i="86"/>
  <c r="C34" i="86" s="1"/>
  <c r="B35" i="86"/>
  <c r="C35" i="86" s="1"/>
  <c r="B36" i="86"/>
  <c r="C36" i="86" s="1"/>
  <c r="B37" i="86"/>
  <c r="C37" i="86" s="1"/>
  <c r="B38" i="86"/>
  <c r="C38" i="86" s="1"/>
  <c r="B39" i="86"/>
  <c r="C39" i="86" s="1"/>
  <c r="B40" i="86"/>
  <c r="C40" i="86" s="1"/>
  <c r="B41" i="86"/>
  <c r="C41" i="86" s="1"/>
  <c r="B42" i="86"/>
  <c r="C42" i="86" s="1"/>
  <c r="B43" i="86"/>
  <c r="C43" i="86" s="1"/>
  <c r="B44" i="86"/>
  <c r="C44" i="86" s="1"/>
  <c r="B45" i="86"/>
  <c r="C45" i="86" s="1"/>
  <c r="B46" i="86"/>
  <c r="C46" i="86" s="1"/>
  <c r="B47" i="86"/>
  <c r="C47" i="86" s="1"/>
  <c r="B48" i="86"/>
  <c r="C48" i="86" s="1"/>
  <c r="B49" i="86"/>
  <c r="C49" i="86" s="1"/>
  <c r="B50" i="86"/>
  <c r="C50" i="86" s="1"/>
  <c r="B51" i="86"/>
  <c r="C51" i="86" s="1"/>
  <c r="B52" i="86"/>
  <c r="C52" i="86" s="1"/>
  <c r="B53" i="86"/>
  <c r="C53" i="86" s="1"/>
  <c r="B54" i="86"/>
  <c r="C54" i="86" s="1"/>
  <c r="B55" i="86"/>
  <c r="C55" i="86" s="1"/>
  <c r="B56" i="86"/>
  <c r="C56" i="86" s="1"/>
  <c r="B57" i="86"/>
  <c r="C57" i="86" s="1"/>
  <c r="B58" i="86"/>
  <c r="C58" i="86" s="1"/>
  <c r="B59" i="86"/>
  <c r="C59" i="86" s="1"/>
  <c r="B60" i="86"/>
  <c r="C60" i="86" s="1"/>
  <c r="B61" i="86"/>
  <c r="C61" i="86" s="1"/>
  <c r="B62" i="86"/>
  <c r="C62" i="86" s="1"/>
  <c r="B63" i="86"/>
  <c r="C63" i="86" s="1"/>
  <c r="B64" i="86"/>
  <c r="C64" i="86" s="1"/>
  <c r="B65" i="86"/>
  <c r="C65" i="86" s="1"/>
  <c r="B66" i="86"/>
  <c r="C66" i="86" s="1"/>
  <c r="B67" i="86"/>
  <c r="C67" i="86" s="1"/>
  <c r="B68" i="86"/>
  <c r="C68" i="86" s="1"/>
  <c r="B69" i="86"/>
  <c r="C69" i="86" s="1"/>
  <c r="B70" i="86"/>
  <c r="C70" i="86" s="1"/>
  <c r="B71" i="86"/>
  <c r="C71" i="86" s="1"/>
  <c r="B72" i="86"/>
  <c r="C72" i="86" s="1"/>
  <c r="B73" i="86"/>
  <c r="C73" i="86" s="1"/>
  <c r="B74" i="86"/>
  <c r="C74" i="86" s="1"/>
  <c r="B75" i="86"/>
  <c r="C75" i="86" s="1"/>
  <c r="B76" i="86"/>
  <c r="C76" i="86" s="1"/>
  <c r="B77" i="86"/>
  <c r="C77" i="86" s="1"/>
  <c r="B78" i="86"/>
  <c r="C78" i="86" s="1"/>
  <c r="B79" i="86"/>
  <c r="C79" i="86" s="1"/>
  <c r="B80" i="86"/>
  <c r="C80" i="86" s="1"/>
  <c r="B81" i="86"/>
  <c r="C81" i="86" s="1"/>
  <c r="B82" i="86"/>
  <c r="C82" i="86" s="1"/>
  <c r="B83" i="86"/>
  <c r="C83" i="86" s="1"/>
  <c r="B84" i="86"/>
  <c r="C84" i="86" s="1"/>
  <c r="B85" i="86"/>
  <c r="C85" i="86" s="1"/>
  <c r="B86" i="86"/>
  <c r="C86" i="86" s="1"/>
  <c r="B87" i="86"/>
  <c r="C87" i="86" s="1"/>
  <c r="B88" i="86"/>
  <c r="C88" i="86" s="1"/>
  <c r="B89" i="86"/>
  <c r="C89" i="86" s="1"/>
  <c r="B90" i="86"/>
  <c r="C90" i="86" s="1"/>
  <c r="B91" i="86"/>
  <c r="C91" i="86" s="1"/>
  <c r="B7" i="86"/>
  <c r="C7" i="86" s="1"/>
  <c r="B8" i="86"/>
  <c r="C8" i="86" s="1"/>
  <c r="B9" i="86"/>
  <c r="C9" i="86" s="1"/>
  <c r="B10" i="86"/>
  <c r="C10" i="86" s="1"/>
  <c r="B11" i="86"/>
  <c r="C11" i="86" s="1"/>
  <c r="B12" i="86"/>
  <c r="C12" i="86" s="1"/>
  <c r="B13" i="86"/>
  <c r="C13" i="86" s="1"/>
  <c r="B14" i="86"/>
  <c r="C14" i="86" s="1"/>
  <c r="B15" i="86"/>
  <c r="C15" i="86" s="1"/>
  <c r="B16" i="86"/>
  <c r="C16" i="86" s="1"/>
  <c r="B17" i="86"/>
  <c r="C17" i="86" s="1"/>
  <c r="B18" i="86"/>
  <c r="C18" i="86" s="1"/>
  <c r="B19" i="86"/>
  <c r="C19" i="86" s="1"/>
  <c r="B20" i="86"/>
  <c r="C20" i="86" s="1"/>
  <c r="B21" i="86"/>
  <c r="C21" i="86" s="1"/>
  <c r="B22" i="86"/>
  <c r="C22" i="86" s="1"/>
  <c r="B23" i="86"/>
  <c r="C23" i="86" s="1"/>
  <c r="B24" i="86"/>
  <c r="C24" i="86" s="1"/>
  <c r="B25" i="86"/>
  <c r="C25" i="86" s="1"/>
  <c r="B26" i="86"/>
  <c r="C26" i="86" s="1"/>
  <c r="B27" i="86"/>
  <c r="C27" i="86" s="1"/>
  <c r="B28" i="86"/>
  <c r="C28" i="86" s="1"/>
  <c r="B29" i="86"/>
  <c r="C29" i="86" s="1"/>
  <c r="B30" i="86"/>
  <c r="C30" i="86" s="1"/>
  <c r="B31" i="86"/>
  <c r="C31" i="86" s="1"/>
  <c r="B32" i="86"/>
  <c r="C32" i="86" s="1"/>
  <c r="B6" i="86"/>
  <c r="H99" i="87" l="1"/>
  <c r="G100" i="87"/>
  <c r="D99" i="87"/>
  <c r="G6" i="87"/>
  <c r="F6" i="87"/>
  <c r="E14" i="122"/>
  <c r="C6" i="87"/>
  <c r="E16" i="122" s="1"/>
  <c r="C6" i="86"/>
  <c r="E12" i="122"/>
  <c r="E13" i="122"/>
  <c r="G93" i="86"/>
  <c r="G95" i="86"/>
  <c r="G94" i="86"/>
  <c r="G96" i="86"/>
  <c r="G26" i="86"/>
  <c r="G28" i="86"/>
  <c r="G30" i="86"/>
  <c r="G32" i="86"/>
  <c r="G34" i="86"/>
  <c r="G36" i="86"/>
  <c r="G38" i="86"/>
  <c r="G40" i="86"/>
  <c r="G42" i="86"/>
  <c r="G44" i="86"/>
  <c r="G46" i="86"/>
  <c r="G48" i="86"/>
  <c r="G50" i="86"/>
  <c r="G52" i="86"/>
  <c r="G54" i="86"/>
  <c r="G56" i="86"/>
  <c r="G58" i="86"/>
  <c r="G60" i="86"/>
  <c r="G62" i="86"/>
  <c r="G64" i="86"/>
  <c r="G66" i="86"/>
  <c r="G68" i="86"/>
  <c r="G70" i="86"/>
  <c r="G72" i="86"/>
  <c r="G74" i="86"/>
  <c r="G76" i="86"/>
  <c r="G78" i="86"/>
  <c r="G80" i="86"/>
  <c r="G82" i="86"/>
  <c r="G84" i="86"/>
  <c r="G86" i="86"/>
  <c r="G88" i="86"/>
  <c r="G90" i="86"/>
  <c r="G92" i="86"/>
  <c r="G7" i="86"/>
  <c r="G24" i="86"/>
  <c r="G23" i="86"/>
  <c r="D24" i="86" s="1"/>
  <c r="G22" i="86"/>
  <c r="G21" i="86"/>
  <c r="G20" i="86"/>
  <c r="G19" i="86"/>
  <c r="G18" i="86"/>
  <c r="D19" i="86" s="1"/>
  <c r="G17" i="86"/>
  <c r="G16" i="86"/>
  <c r="G25" i="86"/>
  <c r="D26" i="86" s="1"/>
  <c r="G27" i="86"/>
  <c r="G29" i="86"/>
  <c r="G31" i="86"/>
  <c r="G33" i="86"/>
  <c r="G35" i="86"/>
  <c r="G37" i="86"/>
  <c r="G39" i="86"/>
  <c r="G41" i="86"/>
  <c r="D42" i="86" s="1"/>
  <c r="G43" i="86"/>
  <c r="G45" i="86"/>
  <c r="G47" i="86"/>
  <c r="G49" i="86"/>
  <c r="G51" i="86"/>
  <c r="G53" i="86"/>
  <c r="G55" i="86"/>
  <c r="G57" i="86"/>
  <c r="D58" i="86" s="1"/>
  <c r="G59" i="86"/>
  <c r="G61" i="86"/>
  <c r="G63" i="86"/>
  <c r="G65" i="86"/>
  <c r="G67" i="86"/>
  <c r="G69" i="86"/>
  <c r="G71" i="86"/>
  <c r="G73" i="86"/>
  <c r="G75" i="86"/>
  <c r="G77" i="86"/>
  <c r="G79" i="86"/>
  <c r="G81" i="86"/>
  <c r="G83" i="86"/>
  <c r="G85" i="86"/>
  <c r="G87" i="86"/>
  <c r="G89" i="86"/>
  <c r="G91" i="86"/>
  <c r="G6" i="86"/>
  <c r="G8" i="86"/>
  <c r="G9" i="86"/>
  <c r="G10" i="86"/>
  <c r="G11" i="86"/>
  <c r="G12" i="86"/>
  <c r="G13" i="86"/>
  <c r="G14" i="86"/>
  <c r="G15" i="86"/>
  <c r="H100" i="87" l="1"/>
  <c r="G101" i="87"/>
  <c r="D100" i="87"/>
  <c r="D18" i="86"/>
  <c r="D6" i="86"/>
  <c r="D7" i="86"/>
  <c r="H6" i="87"/>
  <c r="D6" i="87"/>
  <c r="D72" i="86"/>
  <c r="D56" i="86"/>
  <c r="D40" i="86"/>
  <c r="D8" i="86"/>
  <c r="D63" i="86"/>
  <c r="D31" i="86"/>
  <c r="D47" i="86"/>
  <c r="H89" i="86"/>
  <c r="D90" i="86"/>
  <c r="H66" i="86"/>
  <c r="D67" i="86"/>
  <c r="H87" i="86"/>
  <c r="D88" i="86"/>
  <c r="H16" i="86"/>
  <c r="D17" i="86"/>
  <c r="H24" i="86"/>
  <c r="D25" i="86"/>
  <c r="H80" i="86"/>
  <c r="D81" i="86"/>
  <c r="H64" i="86"/>
  <c r="D65" i="86"/>
  <c r="H48" i="86"/>
  <c r="D49" i="86"/>
  <c r="H32" i="86"/>
  <c r="D33" i="86"/>
  <c r="H13" i="86"/>
  <c r="D14" i="86"/>
  <c r="H73" i="86"/>
  <c r="D74" i="86"/>
  <c r="H50" i="86"/>
  <c r="D51" i="86"/>
  <c r="H85" i="86"/>
  <c r="D86" i="86"/>
  <c r="H37" i="86"/>
  <c r="D38" i="86"/>
  <c r="H67" i="86"/>
  <c r="D68" i="86"/>
  <c r="H35" i="86"/>
  <c r="D36" i="86"/>
  <c r="H76" i="86"/>
  <c r="D77" i="86"/>
  <c r="H28" i="86"/>
  <c r="D29" i="86"/>
  <c r="H9" i="86"/>
  <c r="D10" i="86"/>
  <c r="H81" i="86"/>
  <c r="D82" i="86"/>
  <c r="H65" i="86"/>
  <c r="D66" i="86"/>
  <c r="H49" i="86"/>
  <c r="D50" i="86"/>
  <c r="H33" i="86"/>
  <c r="D34" i="86"/>
  <c r="H19" i="86"/>
  <c r="D20" i="86"/>
  <c r="H90" i="86"/>
  <c r="D91" i="86"/>
  <c r="H74" i="86"/>
  <c r="D75" i="86"/>
  <c r="H58" i="86"/>
  <c r="D59" i="86"/>
  <c r="H42" i="86"/>
  <c r="D43" i="86"/>
  <c r="H26" i="86"/>
  <c r="D27" i="86"/>
  <c r="H96" i="86"/>
  <c r="H82" i="86"/>
  <c r="D83" i="86"/>
  <c r="H34" i="86"/>
  <c r="D35" i="86"/>
  <c r="H12" i="86"/>
  <c r="D13" i="86"/>
  <c r="H11" i="86"/>
  <c r="D12" i="86"/>
  <c r="H53" i="86"/>
  <c r="D54" i="86"/>
  <c r="H83" i="86"/>
  <c r="D84" i="86"/>
  <c r="H51" i="86"/>
  <c r="D52" i="86"/>
  <c r="H92" i="86"/>
  <c r="D93" i="86"/>
  <c r="H44" i="86"/>
  <c r="D45" i="86"/>
  <c r="H8" i="86"/>
  <c r="D9" i="86"/>
  <c r="H79" i="86"/>
  <c r="D80" i="86"/>
  <c r="H63" i="86"/>
  <c r="D64" i="86"/>
  <c r="H47" i="86"/>
  <c r="D48" i="86"/>
  <c r="H31" i="86"/>
  <c r="D32" i="86"/>
  <c r="H20" i="86"/>
  <c r="D21" i="86"/>
  <c r="H88" i="86"/>
  <c r="D89" i="86"/>
  <c r="H72" i="86"/>
  <c r="D73" i="86"/>
  <c r="H56" i="86"/>
  <c r="D57" i="86"/>
  <c r="H40" i="86"/>
  <c r="D41" i="86"/>
  <c r="H94" i="86"/>
  <c r="D95" i="86"/>
  <c r="H69" i="86"/>
  <c r="D70" i="86"/>
  <c r="H78" i="86"/>
  <c r="D79" i="86"/>
  <c r="H10" i="86"/>
  <c r="D11" i="86"/>
  <c r="H60" i="86"/>
  <c r="D61" i="86"/>
  <c r="H15" i="86"/>
  <c r="D16" i="86"/>
  <c r="H6" i="86"/>
  <c r="H77" i="86"/>
  <c r="D78" i="86"/>
  <c r="H61" i="86"/>
  <c r="D62" i="86"/>
  <c r="H45" i="86"/>
  <c r="D46" i="86"/>
  <c r="H29" i="86"/>
  <c r="D30" i="86"/>
  <c r="H21" i="86"/>
  <c r="D22" i="86"/>
  <c r="H86" i="86"/>
  <c r="D87" i="86"/>
  <c r="H70" i="86"/>
  <c r="D71" i="86"/>
  <c r="H54" i="86"/>
  <c r="D55" i="86"/>
  <c r="H38" i="86"/>
  <c r="D39" i="86"/>
  <c r="H95" i="86"/>
  <c r="D96" i="86"/>
  <c r="H14" i="86"/>
  <c r="D15" i="86"/>
  <c r="H91" i="86"/>
  <c r="D92" i="86"/>
  <c r="H75" i="86"/>
  <c r="D76" i="86"/>
  <c r="H59" i="86"/>
  <c r="D60" i="86"/>
  <c r="H43" i="86"/>
  <c r="D44" i="86"/>
  <c r="H27" i="86"/>
  <c r="D28" i="86"/>
  <c r="D23" i="86"/>
  <c r="H84" i="86"/>
  <c r="D85" i="86"/>
  <c r="D69" i="86"/>
  <c r="D53" i="86"/>
  <c r="D37" i="86"/>
  <c r="H93" i="86"/>
  <c r="D94" i="86"/>
  <c r="G7" i="87"/>
  <c r="E15" i="122"/>
  <c r="H22" i="86"/>
  <c r="H68" i="86"/>
  <c r="H52" i="86"/>
  <c r="H36" i="86"/>
  <c r="H57" i="86"/>
  <c r="H41" i="86"/>
  <c r="H25" i="86"/>
  <c r="H23" i="86"/>
  <c r="H71" i="86"/>
  <c r="H39" i="86"/>
  <c r="H17" i="86"/>
  <c r="H7" i="86"/>
  <c r="H62" i="86"/>
  <c r="H30" i="86"/>
  <c r="H18" i="86"/>
  <c r="H55" i="86"/>
  <c r="H46" i="86"/>
  <c r="H101" i="87" l="1"/>
  <c r="G102" i="87"/>
  <c r="D101" i="87"/>
  <c r="H7" i="87"/>
  <c r="D13" i="122"/>
  <c r="D7" i="87"/>
  <c r="D12" i="122"/>
  <c r="G8" i="87"/>
  <c r="D8" i="87" s="1"/>
  <c r="D103" i="87" l="1"/>
  <c r="H102" i="87"/>
  <c r="G103" i="87"/>
  <c r="D102" i="87"/>
  <c r="G9" i="87"/>
  <c r="D9" i="87" s="1"/>
  <c r="H8" i="87"/>
  <c r="G10" i="87"/>
  <c r="G104" i="87" l="1"/>
  <c r="D104" i="87" s="1"/>
  <c r="H103" i="87"/>
  <c r="H10" i="87"/>
  <c r="H9" i="87"/>
  <c r="D10" i="87"/>
  <c r="G11" i="87"/>
  <c r="H104" i="87" l="1"/>
  <c r="G105" i="87"/>
  <c r="H105" i="87" s="1"/>
  <c r="H11" i="87"/>
  <c r="D11" i="87"/>
  <c r="G12" i="87"/>
  <c r="D105" i="87" l="1"/>
  <c r="H12" i="87"/>
  <c r="D12" i="87"/>
  <c r="G13" i="87"/>
  <c r="D13" i="87" s="1"/>
  <c r="H13" i="87" l="1"/>
  <c r="G14" i="87"/>
  <c r="D14" i="87" s="1"/>
  <c r="H14" i="87" l="1"/>
  <c r="G15" i="87"/>
  <c r="H15" i="87" l="1"/>
  <c r="D15" i="87"/>
  <c r="G16" i="87"/>
  <c r="D16" i="87" s="1"/>
  <c r="H16" i="87" l="1"/>
  <c r="G17" i="87"/>
  <c r="D17" i="87" s="1"/>
  <c r="H17" i="87" l="1"/>
  <c r="G18" i="87"/>
  <c r="H18" i="87" l="1"/>
  <c r="D18" i="87"/>
  <c r="G19" i="87"/>
  <c r="H19" i="87" l="1"/>
  <c r="D19" i="87"/>
  <c r="G20" i="87"/>
  <c r="H20" i="87" l="1"/>
  <c r="D20" i="87"/>
  <c r="G21" i="87"/>
  <c r="H21" i="87" l="1"/>
  <c r="D21" i="87"/>
  <c r="G22" i="87"/>
  <c r="D22" i="87" s="1"/>
  <c r="H22" i="87" l="1"/>
  <c r="G23" i="87"/>
  <c r="D23" i="87" s="1"/>
  <c r="H23" i="87" l="1"/>
  <c r="G24" i="87"/>
  <c r="D24" i="87" s="1"/>
  <c r="H24" i="87" l="1"/>
  <c r="G25" i="87"/>
  <c r="H25" i="87" l="1"/>
  <c r="D25" i="87"/>
  <c r="G26" i="87"/>
  <c r="D26" i="87" s="1"/>
  <c r="H26" i="87" l="1"/>
  <c r="G27" i="87"/>
  <c r="D27" i="87" s="1"/>
  <c r="H27" i="87" l="1"/>
  <c r="G28" i="87"/>
  <c r="H28" i="87" l="1"/>
  <c r="D28" i="87"/>
  <c r="G29" i="87"/>
  <c r="H29" i="87" l="1"/>
  <c r="D29" i="87"/>
  <c r="G30" i="87"/>
  <c r="H30" i="87" l="1"/>
  <c r="D30" i="87"/>
  <c r="G31" i="87"/>
  <c r="H31" i="87" l="1"/>
  <c r="D31" i="87"/>
  <c r="G32" i="87"/>
  <c r="H32" i="87" l="1"/>
  <c r="D32" i="87"/>
  <c r="G33" i="87"/>
  <c r="H33" i="87" l="1"/>
  <c r="D33" i="87"/>
  <c r="G34" i="87"/>
  <c r="H34" i="87" l="1"/>
  <c r="D34" i="87"/>
  <c r="G35" i="87"/>
  <c r="H35" i="87" l="1"/>
  <c r="D35" i="87"/>
  <c r="G36" i="87"/>
  <c r="H36" i="87" l="1"/>
  <c r="D36" i="87"/>
  <c r="G37" i="87"/>
  <c r="D37" i="87" s="1"/>
  <c r="H37" i="87" l="1"/>
  <c r="G38" i="87"/>
  <c r="H38" i="87" l="1"/>
  <c r="D38" i="87"/>
  <c r="G39" i="87"/>
  <c r="D39" i="87" s="1"/>
  <c r="H39" i="87" l="1"/>
  <c r="G40" i="87"/>
  <c r="H40" i="87" l="1"/>
  <c r="D40" i="87"/>
  <c r="G41" i="87"/>
  <c r="H41" i="87" l="1"/>
  <c r="D41" i="87"/>
  <c r="G42" i="87"/>
  <c r="D42" i="87" s="1"/>
  <c r="H42" i="87" l="1"/>
  <c r="G43" i="87"/>
  <c r="H43" i="87" l="1"/>
  <c r="D43" i="87"/>
  <c r="G44" i="87"/>
  <c r="D44" i="87" l="1"/>
  <c r="H44" i="87"/>
  <c r="G45" i="87"/>
  <c r="H45" i="87" l="1"/>
  <c r="D45" i="87"/>
  <c r="G46" i="87"/>
  <c r="H46" i="87" l="1"/>
  <c r="D46" i="87"/>
  <c r="G47" i="87"/>
  <c r="D47" i="87" s="1"/>
  <c r="H47" i="87" l="1"/>
  <c r="G48" i="87"/>
  <c r="D48" i="87" s="1"/>
  <c r="H48" i="87" l="1"/>
  <c r="G49" i="87"/>
  <c r="H49" i="87" l="1"/>
  <c r="D49" i="87"/>
  <c r="G50" i="87"/>
  <c r="H50" i="87" l="1"/>
  <c r="D50" i="87"/>
  <c r="G51" i="87"/>
  <c r="H51" i="87" l="1"/>
  <c r="D51" i="87"/>
  <c r="G52" i="87"/>
  <c r="H52" i="87" l="1"/>
  <c r="D52" i="87"/>
  <c r="G53" i="87"/>
  <c r="D53" i="87" s="1"/>
  <c r="H53" i="87" l="1"/>
  <c r="G54" i="87"/>
  <c r="H54" i="87" l="1"/>
  <c r="D54" i="87"/>
  <c r="G55" i="87"/>
  <c r="H55" i="87" l="1"/>
  <c r="D55" i="87"/>
  <c r="G56" i="87"/>
  <c r="H56" i="87" l="1"/>
  <c r="D56" i="87"/>
  <c r="G57" i="87"/>
  <c r="H57" i="87" l="1"/>
  <c r="D57" i="87"/>
  <c r="G58" i="87"/>
  <c r="H58" i="87" l="1"/>
  <c r="D58" i="87"/>
  <c r="G59" i="87"/>
  <c r="D59" i="87" s="1"/>
  <c r="H59" i="87" l="1"/>
  <c r="G60" i="87"/>
  <c r="H60" i="87" l="1"/>
  <c r="D60" i="87"/>
  <c r="G61" i="87"/>
  <c r="H61" i="87" l="1"/>
  <c r="D61" i="87"/>
  <c r="G62" i="87"/>
  <c r="D62" i="87" s="1"/>
  <c r="H62" i="87" l="1"/>
  <c r="D63" i="87"/>
  <c r="G63" i="87"/>
  <c r="H63" i="87" l="1"/>
  <c r="G64" i="87"/>
  <c r="H64" i="87" l="1"/>
  <c r="D64" i="87"/>
  <c r="G65" i="87"/>
  <c r="H65" i="87" l="1"/>
  <c r="D65" i="87"/>
  <c r="G66" i="87"/>
  <c r="H66" i="87" l="1"/>
  <c r="D66" i="87"/>
  <c r="G67" i="87"/>
  <c r="D67" i="87" s="1"/>
  <c r="H67" i="87" l="1"/>
  <c r="G68" i="87"/>
  <c r="D68" i="87" s="1"/>
  <c r="H68" i="87" l="1"/>
  <c r="G69" i="87"/>
  <c r="H69" i="87" l="1"/>
  <c r="D69" i="87"/>
  <c r="G70" i="87"/>
  <c r="H70" i="87" l="1"/>
  <c r="D70" i="87"/>
  <c r="G71" i="87"/>
  <c r="H71" i="87" l="1"/>
  <c r="D71" i="87"/>
  <c r="G72" i="87"/>
  <c r="D72" i="87" s="1"/>
  <c r="H72" i="87" l="1"/>
  <c r="G73" i="87"/>
  <c r="H73" i="87" l="1"/>
  <c r="D73" i="87"/>
  <c r="G74" i="87"/>
  <c r="H74" i="87" l="1"/>
  <c r="D74" i="87"/>
  <c r="G75" i="87"/>
  <c r="H75" i="87" l="1"/>
  <c r="D75" i="87"/>
  <c r="G76" i="87"/>
  <c r="H76" i="87" l="1"/>
  <c r="D76" i="87"/>
  <c r="G77" i="87"/>
  <c r="H77" i="87" l="1"/>
  <c r="D77" i="87"/>
  <c r="G78" i="87"/>
  <c r="H78" i="87" l="1"/>
  <c r="D78" i="87"/>
  <c r="G79" i="87"/>
  <c r="D79" i="87" s="1"/>
  <c r="H79" i="87" l="1"/>
  <c r="G80" i="87"/>
  <c r="D80" i="87" s="1"/>
  <c r="H80" i="87" l="1"/>
  <c r="G81" i="87"/>
  <c r="D81" i="87" s="1"/>
  <c r="H81" i="87" l="1"/>
  <c r="G82" i="87"/>
  <c r="H82" i="87" l="1"/>
  <c r="D82" i="87"/>
  <c r="G83" i="87"/>
  <c r="D83" i="87" s="1"/>
  <c r="H83" i="87" l="1"/>
  <c r="G84" i="87"/>
  <c r="D84" i="87" s="1"/>
  <c r="H84" i="87" l="1"/>
  <c r="G85" i="87"/>
  <c r="H85" i="87" l="1"/>
  <c r="D85" i="87"/>
  <c r="D14" i="122" l="1"/>
  <c r="D16" i="122"/>
  <c r="D15" i="122"/>
  <c r="P81" i="122" l="1"/>
  <c r="R81" i="122" s="1"/>
  <c r="G117" i="86" l="1"/>
  <c r="D118" i="86" s="1"/>
  <c r="G115" i="86"/>
  <c r="G101" i="86"/>
  <c r="G100" i="86"/>
  <c r="H100" i="86" s="1"/>
  <c r="G109" i="86"/>
  <c r="G114" i="86"/>
  <c r="G106" i="86"/>
  <c r="H106" i="86" s="1"/>
  <c r="G116" i="86"/>
  <c r="G104" i="86"/>
  <c r="G113" i="86"/>
  <c r="G108" i="86"/>
  <c r="G102" i="86"/>
  <c r="G110" i="86"/>
  <c r="G112" i="86"/>
  <c r="D113" i="86" s="1"/>
  <c r="G105" i="86"/>
  <c r="G107" i="86"/>
  <c r="G103" i="86"/>
  <c r="H103" i="86" s="1"/>
  <c r="G99" i="86"/>
  <c r="G98" i="86"/>
  <c r="G97" i="86"/>
  <c r="G111" i="86"/>
  <c r="H111" i="86" s="1"/>
  <c r="D115" i="86" l="1"/>
  <c r="D102" i="86"/>
  <c r="D108" i="86"/>
  <c r="H109" i="86"/>
  <c r="D110" i="86"/>
  <c r="D104" i="86"/>
  <c r="H113" i="86"/>
  <c r="D114" i="86"/>
  <c r="H99" i="86"/>
  <c r="D100" i="86"/>
  <c r="H102" i="86"/>
  <c r="D103" i="86"/>
  <c r="H108" i="86"/>
  <c r="D109" i="86"/>
  <c r="H107" i="86"/>
  <c r="H104" i="86"/>
  <c r="D105" i="86"/>
  <c r="D101" i="86"/>
  <c r="D112" i="86"/>
  <c r="H105" i="86"/>
  <c r="D106" i="86"/>
  <c r="D116" i="86"/>
  <c r="H116" i="86"/>
  <c r="D117" i="86"/>
  <c r="D98" i="86"/>
  <c r="D97" i="86"/>
  <c r="D107" i="86"/>
  <c r="H98" i="86"/>
  <c r="D99" i="86"/>
  <c r="D111" i="86"/>
  <c r="H114" i="86"/>
  <c r="H110" i="86"/>
  <c r="H117" i="86"/>
  <c r="H97" i="86"/>
  <c r="H112" i="86"/>
  <c r="H101" i="86"/>
  <c r="H115" i="86"/>
</calcChain>
</file>

<file path=xl/sharedStrings.xml><?xml version="1.0" encoding="utf-8"?>
<sst xmlns="http://schemas.openxmlformats.org/spreadsheetml/2006/main" count="107" uniqueCount="74">
  <si>
    <t>누적 비율</t>
    <phoneticPr fontId="1" type="noConversion"/>
  </si>
  <si>
    <t>누적 인원</t>
    <phoneticPr fontId="1" type="noConversion"/>
  </si>
  <si>
    <t>비율</t>
    <phoneticPr fontId="1" type="noConversion"/>
  </si>
  <si>
    <t>인원</t>
    <phoneticPr fontId="1" type="noConversion"/>
  </si>
  <si>
    <t>표준편차</t>
    <phoneticPr fontId="1" type="noConversion"/>
  </si>
  <si>
    <t>응시자 수</t>
    <phoneticPr fontId="1" type="noConversion"/>
  </si>
  <si>
    <t>평균</t>
    <phoneticPr fontId="1" type="noConversion"/>
  </si>
  <si>
    <t>시험명</t>
  </si>
  <si>
    <t>표준점수</t>
  </si>
  <si>
    <t>화작B</t>
  </si>
  <si>
    <t>언매B</t>
  </si>
  <si>
    <t>화작C</t>
  </si>
  <si>
    <t>언매C</t>
  </si>
  <si>
    <t>기하B</t>
  </si>
  <si>
    <t>확통C</t>
  </si>
  <si>
    <t>확통B</t>
  </si>
  <si>
    <t>미적B</t>
  </si>
  <si>
    <t>미적C</t>
  </si>
  <si>
    <t>기하C</t>
  </si>
  <si>
    <t>화법과 작문</t>
    <phoneticPr fontId="1" type="noConversion"/>
  </si>
  <si>
    <t>확률과 통계</t>
    <phoneticPr fontId="1" type="noConversion"/>
  </si>
  <si>
    <t>언어와 매체</t>
    <phoneticPr fontId="1" type="noConversion"/>
  </si>
  <si>
    <t>-</t>
    <phoneticPr fontId="1" type="noConversion"/>
  </si>
  <si>
    <t>국어A</t>
    <phoneticPr fontId="1" type="noConversion"/>
  </si>
  <si>
    <t>원점수 → 표준점수 계산기</t>
    <phoneticPr fontId="1" type="noConversion"/>
  </si>
  <si>
    <t>표준점수 → 원점수 역산기</t>
    <phoneticPr fontId="1" type="noConversion"/>
  </si>
  <si>
    <t>-</t>
    <phoneticPr fontId="1" type="noConversion"/>
  </si>
  <si>
    <t>수학A</t>
    <phoneticPr fontId="1" type="noConversion"/>
  </si>
  <si>
    <t>전체</t>
    <phoneticPr fontId="1" type="noConversion"/>
  </si>
  <si>
    <t>공통과목 평균</t>
    <phoneticPr fontId="1" type="noConversion"/>
  </si>
  <si>
    <t>선택과목 평균</t>
    <phoneticPr fontId="1" type="noConversion"/>
  </si>
  <si>
    <t>원점수 평균</t>
    <phoneticPr fontId="1" type="noConversion"/>
  </si>
  <si>
    <t>응시자 수</t>
    <phoneticPr fontId="1" type="noConversion"/>
  </si>
  <si>
    <t>국어 평균 추정치 (교육청 모의고사 한정 제공)</t>
    <phoneticPr fontId="1" type="noConversion"/>
  </si>
  <si>
    <t>수학 평균 추정치 (교육청 모의고사 한정 제공)</t>
    <phoneticPr fontId="1" type="noConversion"/>
  </si>
  <si>
    <t>미적분</t>
    <phoneticPr fontId="1" type="noConversion"/>
  </si>
  <si>
    <t>기하</t>
    <phoneticPr fontId="1" type="noConversion"/>
  </si>
  <si>
    <t>-</t>
    <phoneticPr fontId="1" type="noConversion"/>
  </si>
  <si>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</si>
  <si>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</si>
  <si>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표준점수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</si>
  <si>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국어</t>
    </r>
    <phoneticPr fontId="1" type="noConversion"/>
  </si>
  <si>
    <r>
      <rPr>
        <b/>
        <sz val="12"/>
        <color theme="1"/>
        <rFont val="맑은 고딕"/>
        <family val="3"/>
        <charset val="129"/>
      </rPr>
      <t>수학</t>
    </r>
    <phoneticPr fontId="1" type="noConversion"/>
  </si>
  <si>
    <r>
      <rPr>
        <b/>
        <sz val="12"/>
        <color theme="1"/>
        <rFont val="맑은 고딕"/>
        <family val="3"/>
        <charset val="129"/>
      </rPr>
      <t>선택과목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</si>
  <si>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백분위</t>
    </r>
    <phoneticPr fontId="1" type="noConversion"/>
  </si>
  <si>
    <r>
      <rPr>
        <b/>
        <sz val="12"/>
        <color theme="1"/>
        <rFont val="맑은 고딕"/>
        <family val="3"/>
        <charset val="129"/>
      </rPr>
      <t>등급</t>
    </r>
    <phoneticPr fontId="1" type="noConversion"/>
  </si>
  <si>
    <r>
      <rPr>
        <b/>
        <sz val="12"/>
        <color theme="1"/>
        <rFont val="맑은 고딕"/>
        <family val="3"/>
        <charset val="129"/>
      </rPr>
      <t>미적분</t>
    </r>
    <phoneticPr fontId="1" type="noConversion"/>
  </si>
  <si>
    <r>
      <rPr>
        <b/>
        <sz val="12"/>
        <color theme="1"/>
        <rFont val="맑은 고딕"/>
        <family val="3"/>
        <charset val="129"/>
      </rPr>
      <t>기하</t>
    </r>
    <phoneticPr fontId="1" type="noConversion"/>
  </si>
  <si>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</si>
  <si>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계산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</si>
  <si>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</si>
  <si>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원점수</t>
    </r>
    <r>
      <rPr>
        <b/>
        <sz val="12"/>
        <color theme="1"/>
        <rFont val="Microsoft Sans Serif"/>
        <family val="2"/>
      </rPr>
      <t>(</t>
    </r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>+</t>
    </r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) </t>
    </r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</si>
  <si>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화법과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작문</t>
    </r>
    <phoneticPr fontId="1" type="noConversion"/>
  </si>
  <si>
    <r>
      <rPr>
        <b/>
        <sz val="12"/>
        <color theme="1"/>
        <rFont val="맑은 고딕"/>
        <family val="3"/>
        <charset val="129"/>
      </rPr>
      <t>언어와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매체</t>
    </r>
    <phoneticPr fontId="1" type="noConversion"/>
  </si>
  <si>
    <r>
      <rPr>
        <b/>
        <sz val="12"/>
        <color theme="1"/>
        <rFont val="맑은 고딕"/>
        <family val="3"/>
        <charset val="129"/>
      </rPr>
      <t>확률과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통계</t>
    </r>
    <phoneticPr fontId="1" type="noConversion"/>
  </si>
  <si>
    <r>
      <rPr>
        <sz val="11"/>
        <color theme="1"/>
        <rFont val="맑은 고딕"/>
        <family val="3"/>
        <charset val="129"/>
      </rPr>
      <t>계산기</t>
    </r>
    <r>
      <rPr>
        <sz val="11"/>
        <color theme="1"/>
        <rFont val="Microsoft Sans Serif"/>
        <family val="2"/>
      </rPr>
      <t xml:space="preserve"> &amp; </t>
    </r>
    <r>
      <rPr>
        <sz val="11"/>
        <color theme="1"/>
        <rFont val="맑은 고딕"/>
        <family val="3"/>
        <charset val="129"/>
      </rPr>
      <t>역산기</t>
    </r>
    <phoneticPr fontId="1" type="noConversion"/>
  </si>
  <si>
    <t>국어</t>
  </si>
  <si>
    <t>수학</t>
  </si>
  <si>
    <t>남자</t>
  </si>
  <si>
    <t>여자</t>
  </si>
  <si>
    <t>계</t>
  </si>
  <si>
    <r>
      <t>누적</t>
    </r>
    <r>
      <rPr>
        <sz val="9"/>
        <color rgb="FF000000"/>
        <rFont val="맑은 고딕"/>
        <family val="3"/>
        <charset val="129"/>
        <scheme val="minor"/>
      </rPr>
      <t>(</t>
    </r>
    <r>
      <rPr>
        <sz val="9"/>
        <color rgb="FF000000"/>
        <rFont val="돋움"/>
        <family val="3"/>
        <charset val="129"/>
      </rPr>
      <t>계</t>
    </r>
    <r>
      <rPr>
        <sz val="9"/>
        <color rgb="FF000000"/>
        <rFont val="맑은 고딕"/>
        <family val="3"/>
        <charset val="129"/>
        <scheme val="minor"/>
      </rPr>
      <t>)</t>
    </r>
  </si>
  <si>
    <r>
      <rPr>
        <sz val="13"/>
        <color theme="1"/>
        <rFont val="맑은 고딕"/>
        <family val="3"/>
        <charset val="129"/>
      </rPr>
      <t>표준점수</t>
    </r>
    <phoneticPr fontId="1" type="noConversion"/>
  </si>
  <si>
    <r>
      <rPr>
        <sz val="13"/>
        <color theme="1"/>
        <rFont val="맑은 고딕"/>
        <family val="3"/>
        <charset val="129"/>
      </rPr>
      <t>등급</t>
    </r>
    <phoneticPr fontId="1" type="noConversion"/>
  </si>
  <si>
    <r>
      <rPr>
        <sz val="13"/>
        <color theme="1"/>
        <rFont val="맑은 고딕"/>
        <family val="3"/>
        <charset val="129"/>
      </rPr>
      <t>백분위</t>
    </r>
    <phoneticPr fontId="1" type="noConversion"/>
  </si>
  <si>
    <r>
      <rPr>
        <sz val="12"/>
        <color theme="1"/>
        <rFont val="맑은 고딕"/>
        <family val="2"/>
        <charset val="129"/>
      </rPr>
      <t>시험명</t>
    </r>
  </si>
  <si>
    <r>
      <rPr>
        <sz val="12"/>
        <color theme="1"/>
        <rFont val="맑은 고딕"/>
        <family val="3"/>
        <charset val="129"/>
      </rPr>
      <t>국어</t>
    </r>
    <r>
      <rPr>
        <sz val="12"/>
        <color theme="1"/>
        <rFont val="Microsoft Sans Serif"/>
        <family val="2"/>
      </rPr>
      <t xml:space="preserve"> (</t>
    </r>
    <r>
      <rPr>
        <sz val="12"/>
        <color theme="1"/>
        <rFont val="맑은 고딕"/>
        <family val="3"/>
        <charset val="129"/>
      </rPr>
      <t>표준점수별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백분위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및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등급표</t>
    </r>
    <r>
      <rPr>
        <sz val="12"/>
        <color theme="1"/>
        <rFont val="Microsoft Sans Serif"/>
        <family val="2"/>
      </rPr>
      <t>)</t>
    </r>
    <phoneticPr fontId="1" type="noConversion"/>
  </si>
  <si>
    <r>
      <rPr>
        <sz val="13"/>
        <color theme="1"/>
        <rFont val="맑은 고딕"/>
        <family val="2"/>
        <charset val="129"/>
      </rPr>
      <t>표준점수</t>
    </r>
    <phoneticPr fontId="1" type="noConversion"/>
  </si>
  <si>
    <r>
      <rPr>
        <sz val="13"/>
        <color theme="1"/>
        <rFont val="맑은 고딕"/>
        <family val="2"/>
        <charset val="129"/>
      </rPr>
      <t>등급</t>
    </r>
    <phoneticPr fontId="1" type="noConversion"/>
  </si>
  <si>
    <r>
      <rPr>
        <sz val="13"/>
        <color theme="1"/>
        <rFont val="맑은 고딕"/>
        <family val="2"/>
        <charset val="129"/>
      </rPr>
      <t>백분위</t>
    </r>
    <phoneticPr fontId="1" type="noConversion"/>
  </si>
  <si>
    <r>
      <rPr>
        <sz val="12"/>
        <color theme="1"/>
        <rFont val="맑은 고딕"/>
        <family val="2"/>
        <charset val="129"/>
      </rPr>
      <t>수학</t>
    </r>
    <r>
      <rPr>
        <sz val="12"/>
        <color theme="1"/>
        <rFont val="Microsoft Sans Serif"/>
        <family val="2"/>
      </rPr>
      <t xml:space="preserve"> (</t>
    </r>
    <r>
      <rPr>
        <sz val="12"/>
        <color theme="1"/>
        <rFont val="맑은 고딕"/>
        <family val="2"/>
        <charset val="129"/>
      </rPr>
      <t>표준점수별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백분위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및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등급표</t>
    </r>
    <r>
      <rPr>
        <sz val="12"/>
        <color theme="1"/>
        <rFont val="Microsoft Sans Serif"/>
        <family val="2"/>
      </rPr>
      <t>)</t>
    </r>
    <phoneticPr fontId="1" type="noConversion"/>
  </si>
  <si>
    <t>자료명</t>
    <phoneticPr fontId="1" type="noConversion"/>
  </si>
  <si>
    <t xml:space="preserve">2024학년도 대학수학능력시험 </t>
  </si>
  <si>
    <t xml:space="preserve">2024학년도 대학수학능력시험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</si>
</sst>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-* #,##0_-;\-* #,##0_-;_-* &quot;-&quot;_-;_-@_-"/>
    <numFmt numFmtId="176" formatCode="#,##0_ "/>
    <numFmt numFmtId="177" formatCode="0.00_);[Red]\(0.00\)"/>
    <numFmt numFmtId="178" formatCode="0_);[Red]\(0\)"/>
  </numFmts>
  <fonts count="4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  <family val="2"/>
    </font>
    <font>
      <b/>
      <sz val="18"/>
      <color theme="3"/>
      <name val="맑은 고딕"/>
      <family val="2"/>
      <charset val="129"/>
      <scheme val="major"/>
    </font>
    <font>
      <sz val="11"/>
      <color rgb="FF9C6500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  <scheme val="minor"/>
    </font>
    <font>
      <u/>
      <sz val="11"/>
      <color rgb="FF800080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HY견고딕"/>
      <family val="1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2"/>
      <color theme="1"/>
      <name val="Microsoft Sans Serif"/>
      <family val="2"/>
    </font>
    <font>
      <sz val="12"/>
      <color theme="1"/>
      <name val="맑은 고딕"/>
      <family val="3"/>
      <charset val="129"/>
    </font>
    <font>
      <b/>
      <sz val="12"/>
      <color theme="1"/>
      <name val="Microsoft Sans Serif"/>
      <family val="2"/>
    </font>
    <font>
      <b/>
      <sz val="12"/>
      <color theme="1"/>
      <name val="맑은 고딕"/>
      <family val="3"/>
      <charset val="129"/>
    </font>
    <font>
      <sz val="11"/>
      <color theme="1"/>
      <name val="Microsoft Sans Serif"/>
      <family val="2"/>
    </font>
    <font>
      <sz val="12"/>
      <color theme="1"/>
      <name val="맑은 고딕"/>
      <family val="2"/>
      <charset val="129"/>
    </font>
    <font>
      <b/>
      <sz val="12"/>
      <color rgb="FF0000FF"/>
      <name val="Microsoft Sans Serif"/>
      <family val="2"/>
    </font>
    <font>
      <sz val="13"/>
      <color theme="1"/>
      <name val="맑은 고딕"/>
      <family val="2"/>
      <charset val="129"/>
      <scheme val="minor"/>
    </font>
    <font>
      <sz val="13"/>
      <color theme="1"/>
      <name val="Microsoft Sans Serif"/>
      <family val="2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돋움"/>
      <family val="3"/>
      <charset val="129"/>
    </font>
    <font>
      <sz val="13"/>
      <name val="Microsoft Sans Serif"/>
      <family val="2"/>
    </font>
    <font>
      <sz val="13"/>
      <color theme="1"/>
      <name val="맑은 고딕"/>
      <family val="3"/>
      <charset val="129"/>
    </font>
    <font>
      <sz val="13"/>
      <color rgb="FF000000"/>
      <name val="맑은 고딕"/>
      <family val="3"/>
      <charset val="129"/>
      <scheme val="minor"/>
    </font>
    <font>
      <sz val="13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sz val="13"/>
      <color theme="1"/>
      <name val="맑은 고딕"/>
      <family val="2"/>
      <charset val="129"/>
    </font>
    <font>
      <sz val="8"/>
      <color theme="1"/>
      <name val="한컴돋움"/>
      <family val="1"/>
      <charset val="129"/>
    </font>
  </fonts>
  <fills count="3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</fills>
  <borders count="10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505050"/>
      </right>
      <top/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505050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505050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medium">
        <color rgb="FF505050"/>
      </top>
      <bottom style="thin">
        <color indexed="64"/>
      </bottom>
      <diagonal/>
    </border>
    <border>
      <left/>
      <right style="medium">
        <color indexed="64"/>
      </right>
      <top style="medium">
        <color rgb="FF505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/>
      <right style="medium">
        <color rgb="FF505050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505050"/>
      </bottom>
      <diagonal/>
    </border>
    <border>
      <left/>
      <right style="medium">
        <color indexed="64"/>
      </right>
      <top style="thin">
        <color indexed="64"/>
      </top>
      <bottom style="medium">
        <color rgb="FF505050"/>
      </bottom>
      <diagonal/>
    </border>
    <border>
      <left style="medium">
        <color indexed="64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medium">
        <color indexed="64"/>
      </right>
      <top style="medium">
        <color indexed="64"/>
      </top>
      <bottom style="thin">
        <color rgb="FF505050"/>
      </bottom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808080"/>
      </bottom>
      <diagonal/>
    </border>
    <border>
      <left/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53">
    <xf numFmtId="0" fontId="0" fillId="0" borderId="0">
      <alignment vertical="center"/>
    </xf>
    <xf numFmtId="0" fontId="2" fillId="0" borderId="0"/>
    <xf numFmtId="0" fontId="4" fillId="0" borderId="21" applyNumberFormat="0" applyFill="0" applyAlignment="0" applyProtection="0">
      <alignment vertical="center"/>
    </xf>
    <xf numFmtId="0" fontId="5" fillId="0" borderId="22" applyNumberFormat="0" applyFill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24" applyNumberFormat="0" applyAlignment="0" applyProtection="0">
      <alignment vertical="center"/>
    </xf>
    <xf numFmtId="0" fontId="10" fillId="8" borderId="25" applyNumberFormat="0" applyAlignment="0" applyProtection="0">
      <alignment vertical="center"/>
    </xf>
    <xf numFmtId="0" fontId="11" fillId="8" borderId="24" applyNumberFormat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9" borderId="2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8" fillId="0" borderId="0"/>
    <xf numFmtId="0" fontId="19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28" applyNumberFormat="0" applyFont="0" applyAlignment="0" applyProtection="0">
      <alignment vertical="center"/>
    </xf>
    <xf numFmtId="0" fontId="2" fillId="0" borderId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0"/>
    <xf numFmtId="0" fontId="18" fillId="0" borderId="0"/>
    <xf numFmtId="9" fontId="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</cellStyleXfs>
  <cellXfs count="226">
    <xf numFmtId="0" fontId="0" fillId="0" borderId="0" xfId="0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23" fillId="0" borderId="55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3" fontId="0" fillId="0" borderId="0" xfId="0" applyNumberFormat="1">
      <alignment vertical="center"/>
    </xf>
    <xf numFmtId="0" fontId="0" fillId="2" borderId="36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27" fillId="3" borderId="0" xfId="0" applyFont="1" applyFill="1">
      <alignment vertical="center"/>
    </xf>
    <xf numFmtId="0" fontId="0" fillId="0" borderId="15" xfId="0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57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25" fillId="2" borderId="6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28" fillId="3" borderId="0" xfId="0" applyFont="1" applyFill="1">
      <alignment vertical="center"/>
    </xf>
    <xf numFmtId="0" fontId="25" fillId="2" borderId="3" xfId="0" applyFont="1" applyFill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/>
    </xf>
    <xf numFmtId="2" fontId="24" fillId="0" borderId="20" xfId="0" applyNumberFormat="1" applyFont="1" applyBorder="1" applyAlignment="1">
      <alignment horizontal="center" vertical="center"/>
    </xf>
    <xf numFmtId="0" fontId="28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24" fillId="3" borderId="0" xfId="0" applyFont="1" applyFill="1">
      <alignment vertical="center"/>
    </xf>
    <xf numFmtId="0" fontId="24" fillId="0" borderId="0" xfId="0" applyFont="1">
      <alignment vertical="center"/>
    </xf>
    <xf numFmtId="0" fontId="0" fillId="2" borderId="67" xfId="0" applyFill="1" applyBorder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 vertical="center"/>
      <protection hidden="1"/>
    </xf>
    <xf numFmtId="0" fontId="0" fillId="2" borderId="62" xfId="0" applyFill="1" applyBorder="1" applyAlignment="1" applyProtection="1">
      <alignment horizontal="center" vertical="center"/>
      <protection hidden="1"/>
    </xf>
    <xf numFmtId="0" fontId="0" fillId="3" borderId="68" xfId="0" applyFill="1" applyBorder="1" applyAlignment="1" applyProtection="1">
      <alignment horizontal="center" vertical="center"/>
      <protection hidden="1"/>
    </xf>
    <xf numFmtId="0" fontId="0" fillId="2" borderId="63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3" borderId="33" xfId="0" applyFill="1" applyBorder="1" applyAlignment="1">
      <alignment horizontal="center" vertical="center"/>
    </xf>
    <xf numFmtId="0" fontId="0" fillId="3" borderId="33" xfId="0" applyFill="1" applyBorder="1">
      <alignment vertical="center"/>
    </xf>
    <xf numFmtId="0" fontId="30" fillId="3" borderId="0" xfId="0" applyFont="1" applyFill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0" fillId="3" borderId="20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34" fillId="3" borderId="0" xfId="0" applyFont="1" applyFill="1">
      <alignment vertical="center"/>
    </xf>
    <xf numFmtId="0" fontId="34" fillId="3" borderId="0" xfId="0" applyFont="1" applyFill="1" applyAlignment="1">
      <alignment horizontal="center" vertical="center"/>
    </xf>
    <xf numFmtId="0" fontId="34" fillId="0" borderId="0" xfId="0" applyFont="1">
      <alignment vertical="center"/>
    </xf>
    <xf numFmtId="0" fontId="30" fillId="0" borderId="0" xfId="0" applyFont="1">
      <alignment vertical="center"/>
    </xf>
    <xf numFmtId="0" fontId="32" fillId="3" borderId="15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57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0" fontId="36" fillId="3" borderId="4" xfId="0" applyFont="1" applyFill="1" applyBorder="1" applyAlignment="1" applyProtection="1">
      <alignment horizontal="center" vertical="center"/>
      <protection locked="0"/>
    </xf>
    <xf numFmtId="0" fontId="36" fillId="3" borderId="19" xfId="0" applyFont="1" applyFill="1" applyBorder="1" applyAlignment="1" applyProtection="1">
      <alignment horizontal="center" vertical="center"/>
      <protection locked="0"/>
    </xf>
    <xf numFmtId="0" fontId="32" fillId="3" borderId="3" xfId="0" applyFont="1" applyFill="1" applyBorder="1" applyAlignment="1">
      <alignment horizontal="center" vertical="center"/>
    </xf>
    <xf numFmtId="0" fontId="36" fillId="3" borderId="2" xfId="0" applyFont="1" applyFill="1" applyBorder="1" applyAlignment="1" applyProtection="1">
      <alignment horizontal="center" vertical="center"/>
      <protection locked="0"/>
    </xf>
    <xf numFmtId="0" fontId="36" fillId="3" borderId="20" xfId="0" applyFont="1" applyFill="1" applyBorder="1" applyAlignment="1" applyProtection="1">
      <alignment horizontal="center" vertical="center"/>
      <protection locked="0"/>
    </xf>
    <xf numFmtId="0" fontId="30" fillId="0" borderId="6" xfId="0" applyFont="1" applyBorder="1" applyAlignment="1">
      <alignment horizontal="center" vertical="center"/>
    </xf>
    <xf numFmtId="178" fontId="30" fillId="0" borderId="19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177" fontId="30" fillId="0" borderId="19" xfId="0" applyNumberFormat="1" applyFont="1" applyBorder="1" applyAlignment="1">
      <alignment horizontal="center" vertical="center"/>
    </xf>
    <xf numFmtId="177" fontId="30" fillId="0" borderId="20" xfId="0" applyNumberFormat="1" applyFont="1" applyBorder="1" applyAlignment="1">
      <alignment horizontal="center" vertical="center"/>
    </xf>
    <xf numFmtId="0" fontId="37" fillId="3" borderId="0" xfId="0" applyFont="1" applyFill="1">
      <alignment vertical="center"/>
    </xf>
    <xf numFmtId="0" fontId="37" fillId="3" borderId="0" xfId="0" applyFont="1" applyFill="1" applyAlignment="1">
      <alignment horizontal="center" vertical="center"/>
    </xf>
    <xf numFmtId="0" fontId="37" fillId="0" borderId="0" xfId="0" applyFont="1">
      <alignment vertical="center"/>
    </xf>
    <xf numFmtId="0" fontId="38" fillId="3" borderId="4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40" fillId="36" borderId="88" xfId="0" applyFont="1" applyFill="1" applyBorder="1" applyAlignment="1">
      <alignment horizontal="center" vertical="center" wrapText="1"/>
    </xf>
    <xf numFmtId="0" fontId="40" fillId="36" borderId="89" xfId="0" applyFont="1" applyFill="1" applyBorder="1" applyAlignment="1">
      <alignment horizontal="right" vertical="center" wrapText="1"/>
    </xf>
    <xf numFmtId="0" fontId="40" fillId="36" borderId="89" xfId="0" applyFont="1" applyFill="1" applyBorder="1" applyAlignment="1">
      <alignment horizontal="center" vertical="center" wrapText="1"/>
    </xf>
    <xf numFmtId="0" fontId="40" fillId="36" borderId="90" xfId="0" applyFont="1" applyFill="1" applyBorder="1" applyAlignment="1">
      <alignment horizontal="center" vertical="center" wrapText="1"/>
    </xf>
    <xf numFmtId="0" fontId="40" fillId="36" borderId="90" xfId="0" applyFont="1" applyFill="1" applyBorder="1" applyAlignment="1">
      <alignment horizontal="left" vertical="center" wrapText="1"/>
    </xf>
    <xf numFmtId="0" fontId="38" fillId="0" borderId="1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178" fontId="38" fillId="0" borderId="19" xfId="0" applyNumberFormat="1" applyFont="1" applyBorder="1" applyAlignment="1">
      <alignment horizontal="center" vertical="center"/>
    </xf>
    <xf numFmtId="176" fontId="41" fillId="0" borderId="66" xfId="1" applyNumberFormat="1" applyFont="1" applyBorder="1" applyAlignment="1">
      <alignment horizontal="center" vertical="center"/>
    </xf>
    <xf numFmtId="176" fontId="38" fillId="3" borderId="4" xfId="0" applyNumberFormat="1" applyFont="1" applyFill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176" fontId="41" fillId="0" borderId="65" xfId="1" applyNumberFormat="1" applyFont="1" applyBorder="1" applyAlignment="1">
      <alignment horizontal="center" vertical="center"/>
    </xf>
    <xf numFmtId="0" fontId="38" fillId="2" borderId="59" xfId="0" applyFont="1" applyFill="1" applyBorder="1" applyAlignment="1">
      <alignment horizontal="center" vertical="center"/>
    </xf>
    <xf numFmtId="0" fontId="38" fillId="2" borderId="60" xfId="0" applyFont="1" applyFill="1" applyBorder="1" applyAlignment="1">
      <alignment horizontal="center" vertical="center"/>
    </xf>
    <xf numFmtId="0" fontId="38" fillId="2" borderId="61" xfId="0" applyFont="1" applyFill="1" applyBorder="1" applyAlignment="1">
      <alignment horizontal="center" vertical="center"/>
    </xf>
    <xf numFmtId="0" fontId="37" fillId="0" borderId="0" xfId="0" quotePrefix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3" fillId="0" borderId="81" xfId="0" applyFont="1" applyBorder="1" applyAlignment="1">
      <alignment horizontal="center" vertical="center" wrapText="1"/>
    </xf>
    <xf numFmtId="0" fontId="43" fillId="0" borderId="82" xfId="0" applyFont="1" applyBorder="1" applyAlignment="1">
      <alignment horizontal="center" vertical="center" wrapText="1"/>
    </xf>
    <xf numFmtId="0" fontId="44" fillId="0" borderId="4" xfId="45" applyFont="1" applyBorder="1" applyAlignment="1">
      <alignment horizontal="center" vertical="center"/>
    </xf>
    <xf numFmtId="10" fontId="41" fillId="0" borderId="5" xfId="51" applyNumberFormat="1" applyFont="1" applyBorder="1" applyAlignment="1">
      <alignment horizontal="center" vertical="center"/>
    </xf>
    <xf numFmtId="10" fontId="41" fillId="0" borderId="18" xfId="51" applyNumberFormat="1" applyFont="1" applyBorder="1" applyAlignment="1">
      <alignment horizontal="center" vertical="center"/>
    </xf>
    <xf numFmtId="176" fontId="41" fillId="0" borderId="44" xfId="1" applyNumberFormat="1" applyFont="1" applyBorder="1" applyAlignment="1">
      <alignment horizontal="center" vertical="center"/>
    </xf>
    <xf numFmtId="10" fontId="41" fillId="0" borderId="7" xfId="51" applyNumberFormat="1" applyFont="1" applyBorder="1" applyAlignment="1">
      <alignment horizontal="center" vertical="center"/>
    </xf>
    <xf numFmtId="176" fontId="38" fillId="0" borderId="7" xfId="0" applyNumberFormat="1" applyFont="1" applyBorder="1" applyAlignment="1">
      <alignment horizontal="center" vertical="center"/>
    </xf>
    <xf numFmtId="10" fontId="41" fillId="0" borderId="57" xfId="51" applyNumberFormat="1" applyFont="1" applyBorder="1" applyAlignment="1">
      <alignment horizontal="center" vertical="center"/>
    </xf>
    <xf numFmtId="10" fontId="41" fillId="0" borderId="17" xfId="51" applyNumberFormat="1" applyFont="1" applyBorder="1" applyAlignment="1">
      <alignment horizontal="center" vertical="center"/>
    </xf>
    <xf numFmtId="10" fontId="41" fillId="0" borderId="58" xfId="51" applyNumberFormat="1" applyFont="1" applyBorder="1" applyAlignment="1">
      <alignment horizontal="center" vertical="center"/>
    </xf>
    <xf numFmtId="0" fontId="30" fillId="2" borderId="75" xfId="0" applyFont="1" applyFill="1" applyBorder="1" applyAlignment="1">
      <alignment horizontal="center" vertical="center"/>
    </xf>
    <xf numFmtId="0" fontId="45" fillId="2" borderId="15" xfId="0" applyFont="1" applyFill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2" borderId="11" xfId="0" applyFont="1" applyFill="1" applyBorder="1" applyAlignment="1">
      <alignment horizontal="center" vertical="center"/>
    </xf>
    <xf numFmtId="3" fontId="45" fillId="0" borderId="14" xfId="0" applyNumberFormat="1" applyFont="1" applyBorder="1" applyAlignment="1">
      <alignment horizontal="center" vertical="center"/>
    </xf>
    <xf numFmtId="0" fontId="45" fillId="2" borderId="13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45" fillId="3" borderId="0" xfId="0" applyFont="1" applyFill="1">
      <alignment vertical="center"/>
    </xf>
    <xf numFmtId="3" fontId="30" fillId="0" borderId="14" xfId="0" applyNumberFormat="1" applyFont="1" applyBorder="1" applyAlignment="1">
      <alignment horizontal="center" vertical="center"/>
    </xf>
    <xf numFmtId="0" fontId="37" fillId="3" borderId="0" xfId="0" quotePrefix="1" applyFont="1" applyFill="1" applyAlignment="1">
      <alignment horizontal="center" vertical="center"/>
    </xf>
    <xf numFmtId="0" fontId="43" fillId="0" borderId="83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176" fontId="38" fillId="0" borderId="4" xfId="0" applyNumberFormat="1" applyFont="1" applyBorder="1" applyAlignment="1">
      <alignment horizontal="center" vertical="center"/>
    </xf>
    <xf numFmtId="0" fontId="43" fillId="0" borderId="84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176" fontId="38" fillId="0" borderId="2" xfId="0" applyNumberFormat="1" applyFont="1" applyBorder="1" applyAlignment="1">
      <alignment horizontal="center" vertical="center"/>
    </xf>
    <xf numFmtId="0" fontId="30" fillId="2" borderId="46" xfId="0" applyFont="1" applyFill="1" applyBorder="1" applyAlignment="1">
      <alignment horizontal="center" vertical="center"/>
    </xf>
    <xf numFmtId="0" fontId="45" fillId="2" borderId="49" xfId="0" applyFont="1" applyFill="1" applyBorder="1" applyAlignment="1">
      <alignment horizontal="center" vertical="center"/>
    </xf>
    <xf numFmtId="0" fontId="45" fillId="0" borderId="50" xfId="0" applyFont="1" applyBorder="1" applyAlignment="1">
      <alignment horizontal="center" vertical="center"/>
    </xf>
    <xf numFmtId="0" fontId="45" fillId="2" borderId="54" xfId="0" applyFont="1" applyFill="1" applyBorder="1" applyAlignment="1">
      <alignment horizontal="center" vertical="center"/>
    </xf>
    <xf numFmtId="0" fontId="45" fillId="2" borderId="53" xfId="0" applyFont="1" applyFill="1" applyBorder="1" applyAlignment="1">
      <alignment horizontal="center" vertical="center"/>
    </xf>
    <xf numFmtId="0" fontId="45" fillId="0" borderId="35" xfId="0" applyFont="1" applyBorder="1" applyAlignment="1">
      <alignment horizontal="center" vertical="center"/>
    </xf>
    <xf numFmtId="10" fontId="41" fillId="0" borderId="4" xfId="51" applyNumberFormat="1" applyFont="1" applyBorder="1" applyAlignment="1">
      <alignment horizontal="center" vertical="center"/>
    </xf>
    <xf numFmtId="10" fontId="41" fillId="0" borderId="2" xfId="51" applyNumberFormat="1" applyFont="1" applyBorder="1" applyAlignment="1">
      <alignment horizontal="center" vertical="center"/>
    </xf>
    <xf numFmtId="10" fontId="41" fillId="0" borderId="19" xfId="51" applyNumberFormat="1" applyFont="1" applyBorder="1" applyAlignment="1">
      <alignment horizontal="center" vertical="center"/>
    </xf>
    <xf numFmtId="10" fontId="41" fillId="0" borderId="20" xfId="51" applyNumberFormat="1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178" fontId="38" fillId="0" borderId="18" xfId="0" applyNumberFormat="1" applyFont="1" applyBorder="1" applyAlignment="1">
      <alignment horizontal="center" vertical="center"/>
    </xf>
    <xf numFmtId="176" fontId="41" fillId="0" borderId="42" xfId="1" applyNumberFormat="1" applyFont="1" applyBorder="1" applyAlignment="1">
      <alignment horizontal="center" vertical="center"/>
    </xf>
    <xf numFmtId="176" fontId="38" fillId="3" borderId="5" xfId="0" applyNumberFormat="1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178" fontId="38" fillId="0" borderId="58" xfId="0" applyNumberFormat="1" applyFont="1" applyBorder="1" applyAlignment="1">
      <alignment horizontal="center" vertical="center"/>
    </xf>
    <xf numFmtId="176" fontId="41" fillId="0" borderId="45" xfId="1" applyNumberFormat="1" applyFont="1" applyBorder="1" applyAlignment="1">
      <alignment horizontal="center" vertical="center"/>
    </xf>
    <xf numFmtId="176" fontId="38" fillId="0" borderId="17" xfId="0" applyNumberFormat="1" applyFont="1" applyBorder="1" applyAlignment="1">
      <alignment horizontal="center" vertical="center"/>
    </xf>
    <xf numFmtId="0" fontId="37" fillId="2" borderId="64" xfId="0" applyFont="1" applyFill="1" applyBorder="1" applyAlignment="1">
      <alignment horizontal="center" vertical="center"/>
    </xf>
    <xf numFmtId="0" fontId="31" fillId="2" borderId="78" xfId="0" applyFont="1" applyFill="1" applyBorder="1" applyAlignment="1">
      <alignment horizontal="center" vertical="center"/>
    </xf>
    <xf numFmtId="0" fontId="35" fillId="2" borderId="43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24" fillId="3" borderId="0" xfId="0" applyNumberFormat="1" applyFont="1" applyFill="1" applyAlignment="1">
      <alignment horizontal="center" vertical="center"/>
    </xf>
    <xf numFmtId="1" fontId="30" fillId="3" borderId="4" xfId="0" applyNumberFormat="1" applyFont="1" applyFill="1" applyBorder="1" applyAlignment="1">
      <alignment horizontal="center" vertical="center"/>
    </xf>
    <xf numFmtId="1" fontId="30" fillId="3" borderId="2" xfId="0" applyNumberFormat="1" applyFont="1" applyFill="1" applyBorder="1" applyAlignment="1">
      <alignment horizontal="center" vertical="center"/>
    </xf>
    <xf numFmtId="178" fontId="38" fillId="0" borderId="57" xfId="0" applyNumberFormat="1" applyFont="1" applyBorder="1" applyAlignment="1">
      <alignment horizontal="center" vertical="center"/>
    </xf>
    <xf numFmtId="178" fontId="38" fillId="0" borderId="20" xfId="0" applyNumberFormat="1" applyFont="1" applyBorder="1" applyAlignment="1">
      <alignment horizontal="center" vertical="center"/>
    </xf>
    <xf numFmtId="176" fontId="41" fillId="37" borderId="65" xfId="1" applyNumberFormat="1" applyFont="1" applyFill="1" applyBorder="1" applyAlignment="1">
      <alignment horizontal="center" vertical="center"/>
    </xf>
    <xf numFmtId="0" fontId="37" fillId="2" borderId="60" xfId="0" applyFont="1" applyFill="1" applyBorder="1" applyAlignment="1">
      <alignment horizontal="center" vertical="center"/>
    </xf>
    <xf numFmtId="10" fontId="41" fillId="37" borderId="20" xfId="51" applyNumberFormat="1" applyFont="1" applyFill="1" applyBorder="1" applyAlignment="1">
      <alignment horizontal="center" vertical="center"/>
    </xf>
    <xf numFmtId="0" fontId="38" fillId="37" borderId="3" xfId="0" applyFont="1" applyFill="1" applyBorder="1" applyAlignment="1">
      <alignment horizontal="center" vertical="center"/>
    </xf>
    <xf numFmtId="0" fontId="38" fillId="37" borderId="2" xfId="0" applyFont="1" applyFill="1" applyBorder="1" applyAlignment="1">
      <alignment horizontal="center" vertical="center"/>
    </xf>
    <xf numFmtId="178" fontId="38" fillId="37" borderId="20" xfId="0" applyNumberFormat="1" applyFont="1" applyFill="1" applyBorder="1" applyAlignment="1">
      <alignment horizontal="center" vertical="center"/>
    </xf>
    <xf numFmtId="176" fontId="38" fillId="37" borderId="2" xfId="0" applyNumberFormat="1" applyFont="1" applyFill="1" applyBorder="1" applyAlignment="1">
      <alignment horizontal="center" vertical="center"/>
    </xf>
    <xf numFmtId="0" fontId="37" fillId="2" borderId="61" xfId="0" applyFont="1" applyFill="1" applyBorder="1" applyAlignment="1">
      <alignment horizontal="center" vertical="center"/>
    </xf>
    <xf numFmtId="10" fontId="41" fillId="37" borderId="2" xfId="51" applyNumberFormat="1" applyFont="1" applyFill="1" applyBorder="1" applyAlignment="1">
      <alignment horizontal="center" vertical="center"/>
    </xf>
    <xf numFmtId="38" fontId="47" fillId="0" borderId="93" xfId="45" applyNumberFormat="1" applyFont="1" applyBorder="1" applyAlignment="1">
      <alignment horizontal="center" vertical="center"/>
    </xf>
    <xf numFmtId="38" fontId="47" fillId="0" borderId="96" xfId="45" applyNumberFormat="1" applyFont="1" applyBorder="1" applyAlignment="1">
      <alignment horizontal="center" vertical="center"/>
    </xf>
    <xf numFmtId="38" fontId="47" fillId="0" borderId="91" xfId="45" applyNumberFormat="1" applyFont="1" applyBorder="1" applyAlignment="1">
      <alignment horizontal="center" vertical="center"/>
    </xf>
    <xf numFmtId="38" fontId="47" fillId="0" borderId="94" xfId="45" applyNumberFormat="1" applyFont="1" applyBorder="1" applyAlignment="1">
      <alignment horizontal="center" vertical="center"/>
    </xf>
    <xf numFmtId="38" fontId="47" fillId="0" borderId="91" xfId="34" applyNumberFormat="1" applyFont="1" applyBorder="1" applyAlignment="1">
      <alignment horizontal="center" vertical="center"/>
    </xf>
    <xf numFmtId="38" fontId="47" fillId="0" borderId="94" xfId="34" applyNumberFormat="1" applyFont="1" applyBorder="1" applyAlignment="1">
      <alignment horizontal="center" vertical="center"/>
    </xf>
    <xf numFmtId="38" fontId="47" fillId="0" borderId="93" xfId="34" applyNumberFormat="1" applyFont="1" applyBorder="1" applyAlignment="1">
      <alignment horizontal="center" vertical="center"/>
    </xf>
    <xf numFmtId="38" fontId="47" fillId="0" borderId="96" xfId="34" applyNumberFormat="1" applyFont="1" applyBorder="1" applyAlignment="1">
      <alignment horizontal="center" vertical="center"/>
    </xf>
    <xf numFmtId="38" fontId="47" fillId="0" borderId="98" xfId="45" applyNumberFormat="1" applyFont="1" applyBorder="1" applyAlignment="1">
      <alignment horizontal="center" vertical="center"/>
    </xf>
    <xf numFmtId="38" fontId="47" fillId="0" borderId="99" xfId="45" applyNumberFormat="1" applyFont="1" applyBorder="1" applyAlignment="1">
      <alignment horizontal="center" vertical="center"/>
    </xf>
    <xf numFmtId="38" fontId="47" fillId="0" borderId="98" xfId="34" applyNumberFormat="1" applyFont="1" applyBorder="1" applyAlignment="1">
      <alignment horizontal="center" vertical="center"/>
    </xf>
    <xf numFmtId="38" fontId="47" fillId="0" borderId="99" xfId="34" applyNumberFormat="1" applyFont="1" applyBorder="1" applyAlignment="1">
      <alignment horizontal="center" vertical="center"/>
    </xf>
    <xf numFmtId="0" fontId="47" fillId="0" borderId="95" xfId="45" applyFont="1" applyBorder="1" applyAlignment="1">
      <alignment horizontal="center" vertical="center"/>
    </xf>
    <xf numFmtId="0" fontId="47" fillId="0" borderId="92" xfId="45" applyFont="1" applyBorder="1" applyAlignment="1">
      <alignment horizontal="center" vertical="center"/>
    </xf>
    <xf numFmtId="0" fontId="47" fillId="0" borderId="97" xfId="45" applyFont="1" applyBorder="1" applyAlignment="1">
      <alignment horizontal="center" vertical="center"/>
    </xf>
    <xf numFmtId="0" fontId="47" fillId="0" borderId="95" xfId="34" applyFont="1" applyBorder="1" applyAlignment="1">
      <alignment horizontal="center" vertical="center"/>
    </xf>
    <xf numFmtId="0" fontId="47" fillId="0" borderId="92" xfId="34" applyFont="1" applyBorder="1" applyAlignment="1">
      <alignment horizontal="center" vertical="center"/>
    </xf>
    <xf numFmtId="0" fontId="47" fillId="0" borderId="97" xfId="34" applyFont="1" applyBorder="1" applyAlignment="1">
      <alignment horizontal="center" vertical="center"/>
    </xf>
    <xf numFmtId="0" fontId="40" fillId="36" borderId="85" xfId="0" applyFont="1" applyFill="1" applyBorder="1" applyAlignment="1">
      <alignment horizontal="center" vertical="center" wrapText="1"/>
    </xf>
    <xf numFmtId="0" fontId="40" fillId="36" borderId="86" xfId="0" applyFont="1" applyFill="1" applyBorder="1" applyAlignment="1">
      <alignment horizontal="center" vertical="center" wrapText="1"/>
    </xf>
    <xf numFmtId="0" fontId="40" fillId="36" borderId="87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57" xfId="0" applyFont="1" applyFill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4" fillId="3" borderId="38" xfId="0" applyFont="1" applyFill="1" applyBorder="1" applyAlignment="1">
      <alignment horizontal="center" vertical="center"/>
    </xf>
    <xf numFmtId="0" fontId="34" fillId="3" borderId="40" xfId="0" applyFont="1" applyFill="1" applyBorder="1" applyAlignment="1">
      <alignment horizontal="center" vertical="center"/>
    </xf>
    <xf numFmtId="0" fontId="34" fillId="3" borderId="41" xfId="0" applyFont="1" applyFill="1" applyBorder="1" applyAlignment="1">
      <alignment horizontal="center" vertical="center"/>
    </xf>
    <xf numFmtId="0" fontId="36" fillId="3" borderId="2" xfId="0" applyFont="1" applyFill="1" applyBorder="1" applyAlignment="1" applyProtection="1">
      <alignment horizontal="center" vertical="center"/>
      <protection locked="0"/>
    </xf>
    <xf numFmtId="0" fontId="36" fillId="3" borderId="20" xfId="0" applyFont="1" applyFill="1" applyBorder="1" applyAlignment="1" applyProtection="1">
      <alignment horizontal="center" vertical="center"/>
      <protection locked="0"/>
    </xf>
    <xf numFmtId="0" fontId="25" fillId="35" borderId="73" xfId="0" applyFont="1" applyFill="1" applyBorder="1" applyAlignment="1">
      <alignment horizontal="center" vertical="center"/>
    </xf>
    <xf numFmtId="0" fontId="25" fillId="35" borderId="74" xfId="0" applyFont="1" applyFill="1" applyBorder="1" applyAlignment="1">
      <alignment horizontal="center" vertical="center"/>
    </xf>
    <xf numFmtId="0" fontId="25" fillId="35" borderId="14" xfId="0" applyFont="1" applyFill="1" applyBorder="1" applyAlignment="1">
      <alignment horizontal="center" vertical="center"/>
    </xf>
    <xf numFmtId="0" fontId="25" fillId="35" borderId="11" xfId="0" applyFont="1" applyFill="1" applyBorder="1" applyAlignment="1">
      <alignment horizontal="center" vertical="center"/>
    </xf>
    <xf numFmtId="0" fontId="25" fillId="35" borderId="10" xfId="0" applyFont="1" applyFill="1" applyBorder="1" applyAlignment="1">
      <alignment horizontal="center" vertical="center"/>
    </xf>
    <xf numFmtId="0" fontId="25" fillId="35" borderId="9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57" xfId="0" applyFont="1" applyFill="1" applyBorder="1" applyAlignment="1">
      <alignment horizontal="center" vertical="center"/>
    </xf>
    <xf numFmtId="0" fontId="26" fillId="2" borderId="70" xfId="0" applyFont="1" applyFill="1" applyBorder="1" applyAlignment="1">
      <alignment horizontal="center" vertical="center"/>
    </xf>
    <xf numFmtId="0" fontId="26" fillId="2" borderId="71" xfId="0" applyFont="1" applyFill="1" applyBorder="1" applyAlignment="1">
      <alignment horizontal="center" vertical="center"/>
    </xf>
    <xf numFmtId="0" fontId="26" fillId="2" borderId="7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0" fontId="32" fillId="2" borderId="58" xfId="0" applyFont="1" applyFill="1" applyBorder="1" applyAlignment="1">
      <alignment horizontal="center" vertical="center"/>
    </xf>
    <xf numFmtId="0" fontId="36" fillId="3" borderId="69" xfId="0" applyFont="1" applyFill="1" applyBorder="1" applyAlignment="1" applyProtection="1">
      <alignment horizontal="center" vertical="center"/>
      <protection locked="0"/>
    </xf>
    <xf numFmtId="0" fontId="36" fillId="3" borderId="68" xfId="0" applyFont="1" applyFill="1" applyBorder="1" applyAlignment="1" applyProtection="1">
      <alignment horizontal="center" vertical="center"/>
      <protection locked="0"/>
    </xf>
    <xf numFmtId="0" fontId="26" fillId="2" borderId="30" xfId="0" applyFont="1" applyFill="1" applyBorder="1" applyAlignment="1">
      <alignment horizontal="center" vertical="center"/>
    </xf>
    <xf numFmtId="0" fontId="26" fillId="2" borderId="33" xfId="0" applyFont="1" applyFill="1" applyBorder="1" applyAlignment="1">
      <alignment horizontal="center" vertical="center"/>
    </xf>
    <xf numFmtId="0" fontId="26" fillId="2" borderId="31" xfId="0" applyFont="1" applyFill="1" applyBorder="1" applyAlignment="1">
      <alignment horizontal="center" vertical="center"/>
    </xf>
    <xf numFmtId="0" fontId="26" fillId="2" borderId="32" xfId="0" applyFont="1" applyFill="1" applyBorder="1" applyAlignment="1">
      <alignment horizontal="center" vertical="center"/>
    </xf>
    <xf numFmtId="0" fontId="26" fillId="2" borderId="34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32" fillId="2" borderId="30" xfId="0" applyFont="1" applyFill="1" applyBorder="1" applyAlignment="1">
      <alignment horizontal="center" vertical="center"/>
    </xf>
    <xf numFmtId="0" fontId="32" fillId="2" borderId="33" xfId="0" applyFont="1" applyFill="1" applyBorder="1" applyAlignment="1">
      <alignment horizontal="center" vertical="center"/>
    </xf>
    <xf numFmtId="0" fontId="32" fillId="2" borderId="31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/>
    </xf>
    <xf numFmtId="0" fontId="30" fillId="3" borderId="76" xfId="0" applyFont="1" applyFill="1" applyBorder="1" applyAlignment="1">
      <alignment horizontal="center" vertical="center"/>
    </xf>
    <xf numFmtId="0" fontId="30" fillId="3" borderId="77" xfId="0" applyFont="1" applyFill="1" applyBorder="1" applyAlignment="1">
      <alignment horizontal="center" vertical="center"/>
    </xf>
    <xf numFmtId="0" fontId="30" fillId="3" borderId="79" xfId="0" applyFont="1" applyFill="1" applyBorder="1" applyAlignment="1">
      <alignment horizontal="center" vertical="center"/>
    </xf>
    <xf numFmtId="0" fontId="30" fillId="3" borderId="80" xfId="0" applyFont="1" applyFill="1" applyBorder="1" applyAlignment="1">
      <alignment horizontal="center" vertical="center"/>
    </xf>
    <xf numFmtId="0" fontId="30" fillId="3" borderId="47" xfId="0" applyFont="1" applyFill="1" applyBorder="1" applyAlignment="1">
      <alignment horizontal="center" vertical="center"/>
    </xf>
    <xf numFmtId="0" fontId="30" fillId="3" borderId="48" xfId="0" applyFont="1" applyFill="1" applyBorder="1" applyAlignment="1">
      <alignment horizontal="center" vertical="center"/>
    </xf>
    <xf numFmtId="0" fontId="30" fillId="3" borderId="51" xfId="0" applyFont="1" applyFill="1" applyBorder="1" applyAlignment="1">
      <alignment horizontal="center" vertical="center"/>
    </xf>
    <xf numFmtId="0" fontId="30" fillId="3" borderId="52" xfId="0" applyFont="1" applyFill="1" applyBorder="1" applyAlignment="1">
      <alignment horizontal="center" vertical="center"/>
    </xf>
  </cellXfs>
  <cellStyles count="53">
    <cellStyle name="20% - 강조색1" xfId="17" builtinId="30" customBuiltin="1"/>
    <cellStyle name="20% - 강조색2" xfId="20" builtinId="34" customBuiltin="1"/>
    <cellStyle name="20% - 강조색3" xfId="23" builtinId="38" customBuiltin="1"/>
    <cellStyle name="20% - 강조색4" xfId="26" builtinId="42" customBuiltin="1"/>
    <cellStyle name="20% - 강조색5" xfId="29" builtinId="46" customBuiltin="1"/>
    <cellStyle name="20% - 강조색6" xfId="32" builtinId="50" customBuiltin="1"/>
    <cellStyle name="40% - 강조색1" xfId="18" builtinId="31" customBuiltin="1"/>
    <cellStyle name="40% - 강조색2" xfId="21" builtinId="35" customBuiltin="1"/>
    <cellStyle name="40% - 강조색3" xfId="24" builtinId="39" customBuiltin="1"/>
    <cellStyle name="40% - 강조색4" xfId="27" builtinId="43" customBuiltin="1"/>
    <cellStyle name="40% - 강조색5" xfId="30" builtinId="47" customBuiltin="1"/>
    <cellStyle name="40% - 강조색6" xfId="33" builtinId="51" customBuiltin="1"/>
    <cellStyle name="60% - 강조색1 2" xfId="37" xr:uid="{00000000-0005-0000-0000-000032000000}"/>
    <cellStyle name="60% - 강조색2 2" xfId="38" xr:uid="{00000000-0005-0000-0000-000033000000}"/>
    <cellStyle name="60% - 강조색3 2" xfId="39" xr:uid="{00000000-0005-0000-0000-000034000000}"/>
    <cellStyle name="60% - 강조색4 2" xfId="40" xr:uid="{00000000-0005-0000-0000-000035000000}"/>
    <cellStyle name="60% - 강조색5 2" xfId="41" xr:uid="{00000000-0005-0000-0000-000036000000}"/>
    <cellStyle name="60% - 강조색6 2" xfId="42" xr:uid="{00000000-0005-0000-0000-000037000000}"/>
    <cellStyle name="강조색1" xfId="16" builtinId="29" customBuiltin="1"/>
    <cellStyle name="강조색2" xfId="19" builtinId="33" customBuiltin="1"/>
    <cellStyle name="강조색3" xfId="22" builtinId="37" customBuiltin="1"/>
    <cellStyle name="강조색4" xfId="25" builtinId="41" customBuiltin="1"/>
    <cellStyle name="강조색5" xfId="28" builtinId="45" customBuiltin="1"/>
    <cellStyle name="강조색6" xfId="31" builtinId="49" customBuiltin="1"/>
    <cellStyle name="경고문" xfId="13" builtinId="11" customBuiltin="1"/>
    <cellStyle name="계산" xfId="10" builtinId="22" customBuiltin="1"/>
    <cellStyle name="나쁨" xfId="7" builtinId="27" customBuiltin="1"/>
    <cellStyle name="메모 2" xfId="44" xr:uid="{00000000-0005-0000-0000-00001B000000}"/>
    <cellStyle name="백분율" xfId="51" builtinId="5"/>
    <cellStyle name="보통 2" xfId="36" xr:uid="{00000000-0005-0000-0000-000039000000}"/>
    <cellStyle name="설명 텍스트" xfId="14" builtinId="53" customBuiltin="1"/>
    <cellStyle name="셀 확인" xfId="12" builtinId="23" customBuiltin="1"/>
    <cellStyle name="쉼표 [0] 2" xfId="52" xr:uid="{6E352231-5B6B-45B8-BB24-AC2C254C787A}"/>
    <cellStyle name="연결된 셀" xfId="11" builtinId="24" customBuiltin="1"/>
    <cellStyle name="열어 본 하이퍼링크 2" xfId="47" xr:uid="{00000000-0005-0000-0000-000020000000}"/>
    <cellStyle name="요약" xfId="15" builtinId="25" customBuiltin="1"/>
    <cellStyle name="입력" xfId="8" builtinId="20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35" xr:uid="{00000000-0005-0000-0000-00003B000000}"/>
    <cellStyle name="좋음" xfId="6" builtinId="26" customBuiltin="1"/>
    <cellStyle name="출력" xfId="9" builtinId="21" customBuiltin="1"/>
    <cellStyle name="표준" xfId="0" builtinId="0"/>
    <cellStyle name="표준 2" xfId="34" xr:uid="{00000000-0005-0000-0000-00002B000000}"/>
    <cellStyle name="표준 3" xfId="45" xr:uid="{00000000-0005-0000-0000-00002C000000}"/>
    <cellStyle name="표준 3 2" xfId="49" xr:uid="{00000000-0005-0000-0000-00002D000000}"/>
    <cellStyle name="표준 4" xfId="1" xr:uid="{2FF9B68B-8794-4F1F-9B6D-29886EAF3713}"/>
    <cellStyle name="표준 4 2" xfId="43" xr:uid="{00000000-0005-0000-0000-00002E000000}"/>
    <cellStyle name="표준 4 3" xfId="50" xr:uid="{7DE1655F-D382-4187-A654-AE792D843963}"/>
    <cellStyle name="표준 5" xfId="48" xr:uid="{00000000-0005-0000-0000-00002F000000}"/>
    <cellStyle name="하이퍼링크 2" xfId="46" xr:uid="{00000000-0005-0000-0000-000030000000}"/>
  </cellStyles>
  <dxfs count="7"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6A6E2370-A64C-4EF6-8F93-36AB7259CCC8}">
      <tableStyleElement type="wholeTable" dxfId="6"/>
      <tableStyleElement type="headerRow" dxfId="5"/>
    </tableStyle>
  </tableStyles>
  <colors>
    <mruColors>
      <color rgb="FFCCFFCC"/>
      <color rgb="FF0000FF"/>
      <color rgb="FF00CCFF"/>
      <color rgb="FFFF00FF"/>
      <color rgb="FFFFFF99"/>
      <color rgb="FF99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0</xdr:rowOff>
    </xdr:from>
    <xdr:ext cx="8647200" cy="160236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EE7D625-7829-465B-89F2-8C9E53087CB6}"/>
            </a:ext>
          </a:extLst>
        </xdr:cNvPr>
        <xdr:cNvSpPr txBox="1"/>
      </xdr:nvSpPr>
      <xdr:spPr>
        <a:xfrm>
          <a:off x="844176" y="4078941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8647200" cy="1602362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489A53C-A863-4EB5-ADF3-720C510A5832}"/>
            </a:ext>
          </a:extLst>
        </xdr:cNvPr>
        <xdr:cNvSpPr txBox="1"/>
      </xdr:nvSpPr>
      <xdr:spPr>
        <a:xfrm>
          <a:off x="844176" y="10503647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8647200" cy="1602362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4D563CD-858E-44AD-BDE0-A158F4B860A1}"/>
            </a:ext>
          </a:extLst>
        </xdr:cNvPr>
        <xdr:cNvSpPr txBox="1"/>
      </xdr:nvSpPr>
      <xdr:spPr>
        <a:xfrm>
          <a:off x="844176" y="16928353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8647200" cy="1602362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39D731-0639-4295-8A04-E83B6EF3B44E}"/>
            </a:ext>
          </a:extLst>
        </xdr:cNvPr>
        <xdr:cNvSpPr txBox="1"/>
      </xdr:nvSpPr>
      <xdr:spPr>
        <a:xfrm>
          <a:off x="844176" y="23353059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8647200" cy="1602362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AE7C109-1AA8-4C76-B486-F40E88CCEB91}"/>
            </a:ext>
          </a:extLst>
        </xdr:cNvPr>
        <xdr:cNvSpPr txBox="1"/>
      </xdr:nvSpPr>
      <xdr:spPr>
        <a:xfrm>
          <a:off x="844176" y="29777765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0</xdr:rowOff>
    </xdr:from>
    <xdr:ext cx="8647200" cy="160236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7900B4-1B68-4CA1-8B70-C868B91534BC}"/>
            </a:ext>
          </a:extLst>
        </xdr:cNvPr>
        <xdr:cNvSpPr txBox="1"/>
      </xdr:nvSpPr>
      <xdr:spPr>
        <a:xfrm>
          <a:off x="657412" y="4078941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8647200" cy="160236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95BA987-9F9E-4FE9-83C0-520B148B91ED}"/>
            </a:ext>
          </a:extLst>
        </xdr:cNvPr>
        <xdr:cNvSpPr txBox="1"/>
      </xdr:nvSpPr>
      <xdr:spPr>
        <a:xfrm>
          <a:off x="657412" y="10503647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8647200" cy="160236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6E692E3-8840-4795-AA59-A1CDD16F6648}"/>
            </a:ext>
          </a:extLst>
        </xdr:cNvPr>
        <xdr:cNvSpPr txBox="1"/>
      </xdr:nvSpPr>
      <xdr:spPr>
        <a:xfrm>
          <a:off x="657412" y="16928353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8647200" cy="160236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84FAC0A-CF22-4E5D-BF5C-BC3213E24CD7}"/>
            </a:ext>
          </a:extLst>
        </xdr:cNvPr>
        <xdr:cNvSpPr txBox="1"/>
      </xdr:nvSpPr>
      <xdr:spPr>
        <a:xfrm>
          <a:off x="657412" y="23353059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C3CE-17EB-47DF-B598-C7487F2B56E7}">
  <sheetPr>
    <pageSetUpPr fitToPage="1"/>
  </sheetPr>
  <dimension ref="B2:K116"/>
  <sheetViews>
    <sheetView topLeftCell="A5" workbookViewId="0">
      <selection activeCell="G5" sqref="G5:G90"/>
    </sheetView>
  </sheetViews>
  <sheetFormatPr defaultRowHeight="17" x14ac:dyDescent="0.45"/>
  <sheetData>
    <row r="2" spans="2:11" ht="17.5" thickBot="1" x14ac:dyDescent="0.5"/>
    <row r="3" spans="2:11" ht="17.5" thickBot="1" x14ac:dyDescent="0.5">
      <c r="B3" s="174" t="s">
        <v>56</v>
      </c>
      <c r="C3" s="175"/>
      <c r="D3" s="175"/>
      <c r="E3" s="175"/>
      <c r="F3" s="176"/>
      <c r="G3" s="174" t="s">
        <v>57</v>
      </c>
      <c r="H3" s="175"/>
      <c r="I3" s="175"/>
      <c r="J3" s="175"/>
      <c r="K3" s="176"/>
    </row>
    <row r="4" spans="2:11" x14ac:dyDescent="0.45">
      <c r="B4" s="71" t="s">
        <v>8</v>
      </c>
      <c r="C4" s="72" t="s">
        <v>58</v>
      </c>
      <c r="D4" s="72" t="s">
        <v>59</v>
      </c>
      <c r="E4" s="73" t="s">
        <v>60</v>
      </c>
      <c r="F4" s="74" t="s">
        <v>61</v>
      </c>
      <c r="G4" s="71" t="s">
        <v>8</v>
      </c>
      <c r="H4" s="73" t="s">
        <v>58</v>
      </c>
      <c r="I4" s="73" t="s">
        <v>59</v>
      </c>
      <c r="J4" s="73" t="s">
        <v>60</v>
      </c>
      <c r="K4" s="75" t="s">
        <v>61</v>
      </c>
    </row>
    <row r="5" spans="2:11" x14ac:dyDescent="0.45">
      <c r="B5" s="168">
        <v>150</v>
      </c>
      <c r="C5" s="156">
        <v>34</v>
      </c>
      <c r="D5" s="156">
        <v>30</v>
      </c>
      <c r="E5" s="156">
        <v>64</v>
      </c>
      <c r="F5" s="157">
        <v>64</v>
      </c>
      <c r="G5" s="171">
        <v>148</v>
      </c>
      <c r="H5" s="162">
        <v>516</v>
      </c>
      <c r="I5" s="162">
        <v>96</v>
      </c>
      <c r="J5" s="162">
        <v>612</v>
      </c>
      <c r="K5" s="163">
        <v>612</v>
      </c>
    </row>
    <row r="6" spans="2:11" x14ac:dyDescent="0.45">
      <c r="B6" s="169">
        <v>148</v>
      </c>
      <c r="C6" s="158">
        <v>24</v>
      </c>
      <c r="D6" s="158">
        <v>35</v>
      </c>
      <c r="E6" s="158">
        <v>59</v>
      </c>
      <c r="F6" s="159">
        <v>123</v>
      </c>
      <c r="G6" s="172">
        <v>146</v>
      </c>
      <c r="H6" s="160">
        <v>75</v>
      </c>
      <c r="I6" s="160">
        <v>11</v>
      </c>
      <c r="J6" s="160">
        <v>86</v>
      </c>
      <c r="K6" s="161">
        <v>698</v>
      </c>
    </row>
    <row r="7" spans="2:11" x14ac:dyDescent="0.45">
      <c r="B7" s="169">
        <v>147</v>
      </c>
      <c r="C7" s="158">
        <v>98</v>
      </c>
      <c r="D7" s="158">
        <v>63</v>
      </c>
      <c r="E7" s="158">
        <v>161</v>
      </c>
      <c r="F7" s="159">
        <v>284</v>
      </c>
      <c r="G7" s="172">
        <v>145</v>
      </c>
      <c r="H7" s="160">
        <v>412</v>
      </c>
      <c r="I7" s="160">
        <v>105</v>
      </c>
      <c r="J7" s="160">
        <v>517</v>
      </c>
      <c r="K7" s="161">
        <v>1215</v>
      </c>
    </row>
    <row r="8" spans="2:11" x14ac:dyDescent="0.45">
      <c r="B8" s="169">
        <v>146</v>
      </c>
      <c r="C8" s="158">
        <v>65</v>
      </c>
      <c r="D8" s="158">
        <v>83</v>
      </c>
      <c r="E8" s="158">
        <v>148</v>
      </c>
      <c r="F8" s="159">
        <v>432</v>
      </c>
      <c r="G8" s="172">
        <v>144</v>
      </c>
      <c r="H8" s="160">
        <v>642</v>
      </c>
      <c r="I8" s="160">
        <v>158</v>
      </c>
      <c r="J8" s="160">
        <v>800</v>
      </c>
      <c r="K8" s="161">
        <v>2015</v>
      </c>
    </row>
    <row r="9" spans="2:11" x14ac:dyDescent="0.45">
      <c r="B9" s="169">
        <v>145</v>
      </c>
      <c r="C9" s="158">
        <v>160</v>
      </c>
      <c r="D9" s="158">
        <v>117</v>
      </c>
      <c r="E9" s="158">
        <v>277</v>
      </c>
      <c r="F9" s="159">
        <v>709</v>
      </c>
      <c r="G9" s="172">
        <v>143</v>
      </c>
      <c r="H9" s="160">
        <v>13</v>
      </c>
      <c r="I9" s="160">
        <v>3</v>
      </c>
      <c r="J9" s="160">
        <v>16</v>
      </c>
      <c r="K9" s="161">
        <v>2031</v>
      </c>
    </row>
    <row r="10" spans="2:11" x14ac:dyDescent="0.45">
      <c r="B10" s="169">
        <v>144</v>
      </c>
      <c r="C10" s="158">
        <v>270</v>
      </c>
      <c r="D10" s="158">
        <v>242</v>
      </c>
      <c r="E10" s="158">
        <v>512</v>
      </c>
      <c r="F10" s="159">
        <v>1221</v>
      </c>
      <c r="G10" s="172">
        <v>142</v>
      </c>
      <c r="H10" s="160">
        <v>261</v>
      </c>
      <c r="I10" s="160">
        <v>64</v>
      </c>
      <c r="J10" s="160">
        <v>325</v>
      </c>
      <c r="K10" s="161">
        <v>2356</v>
      </c>
    </row>
    <row r="11" spans="2:11" x14ac:dyDescent="0.45">
      <c r="B11" s="169">
        <v>143</v>
      </c>
      <c r="C11" s="158">
        <v>271</v>
      </c>
      <c r="D11" s="158">
        <v>214</v>
      </c>
      <c r="E11" s="158">
        <v>485</v>
      </c>
      <c r="F11" s="159">
        <v>1706</v>
      </c>
      <c r="G11" s="172">
        <v>141</v>
      </c>
      <c r="H11" s="160">
        <v>1598</v>
      </c>
      <c r="I11" s="160">
        <v>493</v>
      </c>
      <c r="J11" s="160">
        <v>2091</v>
      </c>
      <c r="K11" s="161">
        <v>4447</v>
      </c>
    </row>
    <row r="12" spans="2:11" x14ac:dyDescent="0.45">
      <c r="B12" s="169">
        <v>142</v>
      </c>
      <c r="C12" s="158">
        <v>435</v>
      </c>
      <c r="D12" s="158">
        <v>311</v>
      </c>
      <c r="E12" s="158">
        <v>746</v>
      </c>
      <c r="F12" s="159">
        <v>2452</v>
      </c>
      <c r="G12" s="172">
        <v>140</v>
      </c>
      <c r="H12" s="160">
        <v>603</v>
      </c>
      <c r="I12" s="160">
        <v>169</v>
      </c>
      <c r="J12" s="160">
        <v>772</v>
      </c>
      <c r="K12" s="161">
        <v>5219</v>
      </c>
    </row>
    <row r="13" spans="2:11" x14ac:dyDescent="0.45">
      <c r="B13" s="169">
        <v>141</v>
      </c>
      <c r="C13" s="158">
        <v>458</v>
      </c>
      <c r="D13" s="158">
        <v>428</v>
      </c>
      <c r="E13" s="158">
        <v>886</v>
      </c>
      <c r="F13" s="159">
        <v>3338</v>
      </c>
      <c r="G13" s="172">
        <v>139</v>
      </c>
      <c r="H13" s="160">
        <v>223</v>
      </c>
      <c r="I13" s="160">
        <v>55</v>
      </c>
      <c r="J13" s="160">
        <v>278</v>
      </c>
      <c r="K13" s="161">
        <v>5497</v>
      </c>
    </row>
    <row r="14" spans="2:11" x14ac:dyDescent="0.45">
      <c r="B14" s="169">
        <v>140</v>
      </c>
      <c r="C14" s="158">
        <v>607</v>
      </c>
      <c r="D14" s="158">
        <v>511</v>
      </c>
      <c r="E14" s="158">
        <v>1118</v>
      </c>
      <c r="F14" s="159">
        <v>4456</v>
      </c>
      <c r="G14" s="172">
        <v>138</v>
      </c>
      <c r="H14" s="160">
        <v>996</v>
      </c>
      <c r="I14" s="160">
        <v>342</v>
      </c>
      <c r="J14" s="160">
        <v>1338</v>
      </c>
      <c r="K14" s="161">
        <v>6835</v>
      </c>
    </row>
    <row r="15" spans="2:11" x14ac:dyDescent="0.45">
      <c r="B15" s="169">
        <v>139</v>
      </c>
      <c r="C15" s="158">
        <v>564</v>
      </c>
      <c r="D15" s="158">
        <v>457</v>
      </c>
      <c r="E15" s="158">
        <v>1021</v>
      </c>
      <c r="F15" s="159">
        <v>5477</v>
      </c>
      <c r="G15" s="172">
        <v>137</v>
      </c>
      <c r="H15" s="160">
        <v>3013</v>
      </c>
      <c r="I15" s="160">
        <v>1162</v>
      </c>
      <c r="J15" s="160">
        <v>4175</v>
      </c>
      <c r="K15" s="161">
        <v>11010</v>
      </c>
    </row>
    <row r="16" spans="2:11" x14ac:dyDescent="0.45">
      <c r="B16" s="169">
        <v>138</v>
      </c>
      <c r="C16" s="158">
        <v>900</v>
      </c>
      <c r="D16" s="158">
        <v>799</v>
      </c>
      <c r="E16" s="158">
        <v>1699</v>
      </c>
      <c r="F16" s="159">
        <v>7176</v>
      </c>
      <c r="G16" s="172">
        <v>136</v>
      </c>
      <c r="H16" s="160">
        <v>498</v>
      </c>
      <c r="I16" s="160">
        <v>136</v>
      </c>
      <c r="J16" s="160">
        <v>634</v>
      </c>
      <c r="K16" s="161">
        <v>11644</v>
      </c>
    </row>
    <row r="17" spans="2:11" x14ac:dyDescent="0.45">
      <c r="B17" s="169">
        <v>137</v>
      </c>
      <c r="C17" s="158">
        <v>772</v>
      </c>
      <c r="D17" s="158">
        <v>738</v>
      </c>
      <c r="E17" s="158">
        <v>1510</v>
      </c>
      <c r="F17" s="159">
        <v>8686</v>
      </c>
      <c r="G17" s="172">
        <v>135</v>
      </c>
      <c r="H17" s="160">
        <v>439</v>
      </c>
      <c r="I17" s="160">
        <v>152</v>
      </c>
      <c r="J17" s="160">
        <v>591</v>
      </c>
      <c r="K17" s="161">
        <v>12235</v>
      </c>
    </row>
    <row r="18" spans="2:11" x14ac:dyDescent="0.45">
      <c r="B18" s="169">
        <v>136</v>
      </c>
      <c r="C18" s="158">
        <v>1161</v>
      </c>
      <c r="D18" s="158">
        <v>987</v>
      </c>
      <c r="E18" s="158">
        <v>2148</v>
      </c>
      <c r="F18" s="159">
        <v>10834</v>
      </c>
      <c r="G18" s="172">
        <v>134</v>
      </c>
      <c r="H18" s="160">
        <v>2061</v>
      </c>
      <c r="I18" s="160">
        <v>908</v>
      </c>
      <c r="J18" s="160">
        <v>2969</v>
      </c>
      <c r="K18" s="161">
        <v>15204</v>
      </c>
    </row>
    <row r="19" spans="2:11" x14ac:dyDescent="0.45">
      <c r="B19" s="169">
        <v>135</v>
      </c>
      <c r="C19" s="158">
        <v>1242</v>
      </c>
      <c r="D19" s="158">
        <v>1044</v>
      </c>
      <c r="E19" s="158">
        <v>2286</v>
      </c>
      <c r="F19" s="159">
        <v>13120</v>
      </c>
      <c r="G19" s="172">
        <v>133</v>
      </c>
      <c r="H19" s="160">
        <v>1846</v>
      </c>
      <c r="I19" s="160">
        <v>860</v>
      </c>
      <c r="J19" s="160">
        <v>2706</v>
      </c>
      <c r="K19" s="161">
        <v>17910</v>
      </c>
    </row>
    <row r="20" spans="2:11" x14ac:dyDescent="0.45">
      <c r="B20" s="169">
        <v>134</v>
      </c>
      <c r="C20" s="158">
        <v>1195</v>
      </c>
      <c r="D20" s="158">
        <v>1113</v>
      </c>
      <c r="E20" s="158">
        <v>2308</v>
      </c>
      <c r="F20" s="159">
        <v>15428</v>
      </c>
      <c r="G20" s="172">
        <v>132</v>
      </c>
      <c r="H20" s="160">
        <v>2923</v>
      </c>
      <c r="I20" s="160">
        <v>1316</v>
      </c>
      <c r="J20" s="160">
        <v>4239</v>
      </c>
      <c r="K20" s="161">
        <v>22149</v>
      </c>
    </row>
    <row r="21" spans="2:11" x14ac:dyDescent="0.45">
      <c r="B21" s="169">
        <v>133</v>
      </c>
      <c r="C21" s="158">
        <v>1370</v>
      </c>
      <c r="D21" s="158">
        <v>1217</v>
      </c>
      <c r="E21" s="158">
        <v>2587</v>
      </c>
      <c r="F21" s="159">
        <v>18015</v>
      </c>
      <c r="G21" s="172">
        <v>131</v>
      </c>
      <c r="H21" s="160">
        <v>1404</v>
      </c>
      <c r="I21" s="160">
        <v>727</v>
      </c>
      <c r="J21" s="160">
        <v>2131</v>
      </c>
      <c r="K21" s="161">
        <v>24280</v>
      </c>
    </row>
    <row r="22" spans="2:11" x14ac:dyDescent="0.45">
      <c r="B22" s="169">
        <v>132</v>
      </c>
      <c r="C22" s="158">
        <v>1633</v>
      </c>
      <c r="D22" s="158">
        <v>1570</v>
      </c>
      <c r="E22" s="158">
        <v>3203</v>
      </c>
      <c r="F22" s="159">
        <v>21218</v>
      </c>
      <c r="G22" s="172">
        <v>130</v>
      </c>
      <c r="H22" s="160">
        <v>2594</v>
      </c>
      <c r="I22" s="160">
        <v>1235</v>
      </c>
      <c r="J22" s="160">
        <v>3829</v>
      </c>
      <c r="K22" s="161">
        <v>28109</v>
      </c>
    </row>
    <row r="23" spans="2:11" x14ac:dyDescent="0.45">
      <c r="B23" s="169">
        <v>131</v>
      </c>
      <c r="C23" s="158">
        <v>1793</v>
      </c>
      <c r="D23" s="158">
        <v>1564</v>
      </c>
      <c r="E23" s="158">
        <v>3357</v>
      </c>
      <c r="F23" s="159">
        <v>24575</v>
      </c>
      <c r="G23" s="172">
        <v>129</v>
      </c>
      <c r="H23" s="160">
        <v>4660</v>
      </c>
      <c r="I23" s="160">
        <v>2428</v>
      </c>
      <c r="J23" s="160">
        <v>7088</v>
      </c>
      <c r="K23" s="161">
        <v>35197</v>
      </c>
    </row>
    <row r="24" spans="2:11" x14ac:dyDescent="0.45">
      <c r="B24" s="169">
        <v>130</v>
      </c>
      <c r="C24" s="158">
        <v>1659</v>
      </c>
      <c r="D24" s="158">
        <v>1642</v>
      </c>
      <c r="E24" s="158">
        <v>3301</v>
      </c>
      <c r="F24" s="159">
        <v>27876</v>
      </c>
      <c r="G24" s="172">
        <v>128</v>
      </c>
      <c r="H24" s="160">
        <v>1554</v>
      </c>
      <c r="I24" s="160">
        <v>935</v>
      </c>
      <c r="J24" s="160">
        <v>2489</v>
      </c>
      <c r="K24" s="161">
        <v>37686</v>
      </c>
    </row>
    <row r="25" spans="2:11" x14ac:dyDescent="0.45">
      <c r="B25" s="169">
        <v>129</v>
      </c>
      <c r="C25" s="158">
        <v>2185</v>
      </c>
      <c r="D25" s="158">
        <v>2157</v>
      </c>
      <c r="E25" s="158">
        <v>4342</v>
      </c>
      <c r="F25" s="159">
        <v>32218</v>
      </c>
      <c r="G25" s="172">
        <v>127</v>
      </c>
      <c r="H25" s="160">
        <v>3100</v>
      </c>
      <c r="I25" s="160">
        <v>1614</v>
      </c>
      <c r="J25" s="160">
        <v>4714</v>
      </c>
      <c r="K25" s="161">
        <v>42400</v>
      </c>
    </row>
    <row r="26" spans="2:11" x14ac:dyDescent="0.45">
      <c r="B26" s="169">
        <v>128</v>
      </c>
      <c r="C26" s="158">
        <v>2117</v>
      </c>
      <c r="D26" s="158">
        <v>2096</v>
      </c>
      <c r="E26" s="158">
        <v>4213</v>
      </c>
      <c r="F26" s="159">
        <v>36431</v>
      </c>
      <c r="G26" s="172">
        <v>126</v>
      </c>
      <c r="H26" s="160">
        <v>5357</v>
      </c>
      <c r="I26" s="160">
        <v>3074</v>
      </c>
      <c r="J26" s="160">
        <v>8431</v>
      </c>
      <c r="K26" s="161">
        <v>50831</v>
      </c>
    </row>
    <row r="27" spans="2:11" x14ac:dyDescent="0.45">
      <c r="B27" s="169">
        <v>127</v>
      </c>
      <c r="C27" s="158">
        <v>2460</v>
      </c>
      <c r="D27" s="158">
        <v>2282</v>
      </c>
      <c r="E27" s="158">
        <v>4742</v>
      </c>
      <c r="F27" s="159">
        <v>41173</v>
      </c>
      <c r="G27" s="172">
        <v>125</v>
      </c>
      <c r="H27" s="160">
        <v>1718</v>
      </c>
      <c r="I27" s="160">
        <v>1062</v>
      </c>
      <c r="J27" s="160">
        <v>2780</v>
      </c>
      <c r="K27" s="161">
        <v>53611</v>
      </c>
    </row>
    <row r="28" spans="2:11" x14ac:dyDescent="0.45">
      <c r="B28" s="169">
        <v>126</v>
      </c>
      <c r="C28" s="158">
        <v>2594</v>
      </c>
      <c r="D28" s="158">
        <v>2508</v>
      </c>
      <c r="E28" s="158">
        <v>5102</v>
      </c>
      <c r="F28" s="159">
        <v>46275</v>
      </c>
      <c r="G28" s="172">
        <v>124</v>
      </c>
      <c r="H28" s="160">
        <v>3833</v>
      </c>
      <c r="I28" s="160">
        <v>2235</v>
      </c>
      <c r="J28" s="160">
        <v>6068</v>
      </c>
      <c r="K28" s="161">
        <v>59679</v>
      </c>
    </row>
    <row r="29" spans="2:11" x14ac:dyDescent="0.45">
      <c r="B29" s="169">
        <v>125</v>
      </c>
      <c r="C29" s="158">
        <v>2277</v>
      </c>
      <c r="D29" s="158">
        <v>2250</v>
      </c>
      <c r="E29" s="158">
        <v>4527</v>
      </c>
      <c r="F29" s="159">
        <v>50802</v>
      </c>
      <c r="G29" s="172">
        <v>123</v>
      </c>
      <c r="H29" s="160">
        <v>5496</v>
      </c>
      <c r="I29" s="160">
        <v>3703</v>
      </c>
      <c r="J29" s="160">
        <v>9199</v>
      </c>
      <c r="K29" s="161">
        <v>68878</v>
      </c>
    </row>
    <row r="30" spans="2:11" x14ac:dyDescent="0.45">
      <c r="B30" s="169">
        <v>124</v>
      </c>
      <c r="C30" s="158">
        <v>2689</v>
      </c>
      <c r="D30" s="158">
        <v>2560</v>
      </c>
      <c r="E30" s="158">
        <v>5249</v>
      </c>
      <c r="F30" s="159">
        <v>56051</v>
      </c>
      <c r="G30" s="172">
        <v>122</v>
      </c>
      <c r="H30" s="160">
        <v>1749</v>
      </c>
      <c r="I30" s="160">
        <v>1249</v>
      </c>
      <c r="J30" s="160">
        <v>2998</v>
      </c>
      <c r="K30" s="161">
        <v>71876</v>
      </c>
    </row>
    <row r="31" spans="2:11" x14ac:dyDescent="0.45">
      <c r="B31" s="169">
        <v>123</v>
      </c>
      <c r="C31" s="158">
        <v>2933</v>
      </c>
      <c r="D31" s="158">
        <v>2928</v>
      </c>
      <c r="E31" s="158">
        <v>5861</v>
      </c>
      <c r="F31" s="159">
        <v>61912</v>
      </c>
      <c r="G31" s="172">
        <v>121</v>
      </c>
      <c r="H31" s="160">
        <v>4657</v>
      </c>
      <c r="I31" s="160">
        <v>3111</v>
      </c>
      <c r="J31" s="160">
        <v>7768</v>
      </c>
      <c r="K31" s="161">
        <v>79644</v>
      </c>
    </row>
    <row r="32" spans="2:11" x14ac:dyDescent="0.45">
      <c r="B32" s="169">
        <v>122</v>
      </c>
      <c r="C32" s="158">
        <v>2643</v>
      </c>
      <c r="D32" s="158">
        <v>2652</v>
      </c>
      <c r="E32" s="158">
        <v>5295</v>
      </c>
      <c r="F32" s="159">
        <v>67207</v>
      </c>
      <c r="G32" s="172">
        <v>120</v>
      </c>
      <c r="H32" s="160">
        <v>4923</v>
      </c>
      <c r="I32" s="160">
        <v>3869</v>
      </c>
      <c r="J32" s="160">
        <v>8792</v>
      </c>
      <c r="K32" s="161">
        <v>88436</v>
      </c>
    </row>
    <row r="33" spans="2:11" x14ac:dyDescent="0.45">
      <c r="B33" s="169">
        <v>121</v>
      </c>
      <c r="C33" s="158">
        <v>2921</v>
      </c>
      <c r="D33" s="158">
        <v>2862</v>
      </c>
      <c r="E33" s="158">
        <v>5783</v>
      </c>
      <c r="F33" s="159">
        <v>72990</v>
      </c>
      <c r="G33" s="172">
        <v>119</v>
      </c>
      <c r="H33" s="160">
        <v>1840</v>
      </c>
      <c r="I33" s="160">
        <v>1419</v>
      </c>
      <c r="J33" s="160">
        <v>3259</v>
      </c>
      <c r="K33" s="161">
        <v>91695</v>
      </c>
    </row>
    <row r="34" spans="2:11" x14ac:dyDescent="0.45">
      <c r="B34" s="169">
        <v>120</v>
      </c>
      <c r="C34" s="158">
        <v>3482</v>
      </c>
      <c r="D34" s="158">
        <v>3563</v>
      </c>
      <c r="E34" s="158">
        <v>7045</v>
      </c>
      <c r="F34" s="159">
        <v>80035</v>
      </c>
      <c r="G34" s="172">
        <v>118</v>
      </c>
      <c r="H34" s="160">
        <v>5237</v>
      </c>
      <c r="I34" s="160">
        <v>4147</v>
      </c>
      <c r="J34" s="160">
        <v>9384</v>
      </c>
      <c r="K34" s="161">
        <v>101079</v>
      </c>
    </row>
    <row r="35" spans="2:11" x14ac:dyDescent="0.45">
      <c r="B35" s="170">
        <v>119</v>
      </c>
      <c r="C35" s="164">
        <v>3374</v>
      </c>
      <c r="D35" s="164">
        <v>3390</v>
      </c>
      <c r="E35" s="164">
        <v>6764</v>
      </c>
      <c r="F35" s="165">
        <v>86799</v>
      </c>
      <c r="G35" s="173">
        <v>117</v>
      </c>
      <c r="H35" s="166">
        <v>4269</v>
      </c>
      <c r="I35" s="166">
        <v>3570</v>
      </c>
      <c r="J35" s="166">
        <v>7839</v>
      </c>
      <c r="K35" s="167">
        <v>108918</v>
      </c>
    </row>
    <row r="36" spans="2:11" x14ac:dyDescent="0.45">
      <c r="B36" s="168">
        <v>118</v>
      </c>
      <c r="C36" s="156">
        <v>3471</v>
      </c>
      <c r="D36" s="156">
        <v>3231</v>
      </c>
      <c r="E36" s="156">
        <v>6702</v>
      </c>
      <c r="F36" s="157">
        <v>93501</v>
      </c>
      <c r="G36" s="171">
        <v>116</v>
      </c>
      <c r="H36" s="162">
        <v>1391</v>
      </c>
      <c r="I36" s="162">
        <v>1299</v>
      </c>
      <c r="J36" s="162">
        <v>2690</v>
      </c>
      <c r="K36" s="163">
        <v>111608</v>
      </c>
    </row>
    <row r="37" spans="2:11" x14ac:dyDescent="0.45">
      <c r="B37" s="169">
        <v>117</v>
      </c>
      <c r="C37" s="158">
        <v>3442</v>
      </c>
      <c r="D37" s="158">
        <v>3556</v>
      </c>
      <c r="E37" s="158">
        <v>6998</v>
      </c>
      <c r="F37" s="159">
        <v>100499</v>
      </c>
      <c r="G37" s="172">
        <v>115</v>
      </c>
      <c r="H37" s="160">
        <v>6244</v>
      </c>
      <c r="I37" s="160">
        <v>5095</v>
      </c>
      <c r="J37" s="160">
        <v>11339</v>
      </c>
      <c r="K37" s="161">
        <v>122947</v>
      </c>
    </row>
    <row r="38" spans="2:11" x14ac:dyDescent="0.45">
      <c r="B38" s="169">
        <v>116</v>
      </c>
      <c r="C38" s="158">
        <v>3262</v>
      </c>
      <c r="D38" s="158">
        <v>3316</v>
      </c>
      <c r="E38" s="158">
        <v>6578</v>
      </c>
      <c r="F38" s="159">
        <v>107077</v>
      </c>
      <c r="G38" s="172">
        <v>114</v>
      </c>
      <c r="H38" s="160">
        <v>3558</v>
      </c>
      <c r="I38" s="160">
        <v>3083</v>
      </c>
      <c r="J38" s="160">
        <v>6641</v>
      </c>
      <c r="K38" s="161">
        <v>129588</v>
      </c>
    </row>
    <row r="39" spans="2:11" x14ac:dyDescent="0.45">
      <c r="B39" s="169">
        <v>115</v>
      </c>
      <c r="C39" s="158">
        <v>3768</v>
      </c>
      <c r="D39" s="158">
        <v>3840</v>
      </c>
      <c r="E39" s="158">
        <v>7608</v>
      </c>
      <c r="F39" s="159">
        <v>114685</v>
      </c>
      <c r="G39" s="172">
        <v>113</v>
      </c>
      <c r="H39" s="160">
        <v>1444</v>
      </c>
      <c r="I39" s="160">
        <v>1247</v>
      </c>
      <c r="J39" s="160">
        <v>2691</v>
      </c>
      <c r="K39" s="161">
        <v>132279</v>
      </c>
    </row>
    <row r="40" spans="2:11" x14ac:dyDescent="0.45">
      <c r="B40" s="169">
        <v>114</v>
      </c>
      <c r="C40" s="158">
        <v>3931</v>
      </c>
      <c r="D40" s="158">
        <v>3888</v>
      </c>
      <c r="E40" s="158">
        <v>7819</v>
      </c>
      <c r="F40" s="159">
        <v>122504</v>
      </c>
      <c r="G40" s="172">
        <v>112</v>
      </c>
      <c r="H40" s="160">
        <v>6064</v>
      </c>
      <c r="I40" s="160">
        <v>5390</v>
      </c>
      <c r="J40" s="160">
        <v>11454</v>
      </c>
      <c r="K40" s="161">
        <v>143733</v>
      </c>
    </row>
    <row r="41" spans="2:11" x14ac:dyDescent="0.45">
      <c r="B41" s="169">
        <v>113</v>
      </c>
      <c r="C41" s="158">
        <v>3325</v>
      </c>
      <c r="D41" s="158">
        <v>3378</v>
      </c>
      <c r="E41" s="158">
        <v>6703</v>
      </c>
      <c r="F41" s="159">
        <v>129207</v>
      </c>
      <c r="G41" s="172">
        <v>111</v>
      </c>
      <c r="H41" s="160">
        <v>2903</v>
      </c>
      <c r="I41" s="160">
        <v>2511</v>
      </c>
      <c r="J41" s="160">
        <v>5414</v>
      </c>
      <c r="K41" s="161">
        <v>149147</v>
      </c>
    </row>
    <row r="42" spans="2:11" x14ac:dyDescent="0.45">
      <c r="B42" s="169">
        <v>112</v>
      </c>
      <c r="C42" s="158">
        <v>3987</v>
      </c>
      <c r="D42" s="158">
        <v>3979</v>
      </c>
      <c r="E42" s="158">
        <v>7966</v>
      </c>
      <c r="F42" s="159">
        <v>137173</v>
      </c>
      <c r="G42" s="172">
        <v>110</v>
      </c>
      <c r="H42" s="160">
        <v>1147</v>
      </c>
      <c r="I42" s="160">
        <v>1140</v>
      </c>
      <c r="J42" s="160">
        <v>2287</v>
      </c>
      <c r="K42" s="161">
        <v>151434</v>
      </c>
    </row>
    <row r="43" spans="2:11" x14ac:dyDescent="0.45">
      <c r="B43" s="169">
        <v>111</v>
      </c>
      <c r="C43" s="158">
        <v>4106</v>
      </c>
      <c r="D43" s="158">
        <v>4194</v>
      </c>
      <c r="E43" s="158">
        <v>8300</v>
      </c>
      <c r="F43" s="159">
        <v>145473</v>
      </c>
      <c r="G43" s="172">
        <v>109</v>
      </c>
      <c r="H43" s="160">
        <v>3062</v>
      </c>
      <c r="I43" s="160">
        <v>3061</v>
      </c>
      <c r="J43" s="160">
        <v>6123</v>
      </c>
      <c r="K43" s="161">
        <v>157557</v>
      </c>
    </row>
    <row r="44" spans="2:11" x14ac:dyDescent="0.45">
      <c r="B44" s="169">
        <v>110</v>
      </c>
      <c r="C44" s="158">
        <v>3877</v>
      </c>
      <c r="D44" s="158">
        <v>4122</v>
      </c>
      <c r="E44" s="158">
        <v>7999</v>
      </c>
      <c r="F44" s="159">
        <v>153472</v>
      </c>
      <c r="G44" s="172">
        <v>108</v>
      </c>
      <c r="H44" s="160">
        <v>5500</v>
      </c>
      <c r="I44" s="160">
        <v>4789</v>
      </c>
      <c r="J44" s="160">
        <v>10289</v>
      </c>
      <c r="K44" s="161">
        <v>167846</v>
      </c>
    </row>
    <row r="45" spans="2:11" x14ac:dyDescent="0.45">
      <c r="B45" s="169">
        <v>109</v>
      </c>
      <c r="C45" s="158">
        <v>3987</v>
      </c>
      <c r="D45" s="158">
        <v>4012</v>
      </c>
      <c r="E45" s="158">
        <v>7999</v>
      </c>
      <c r="F45" s="159">
        <v>161471</v>
      </c>
      <c r="G45" s="172">
        <v>107</v>
      </c>
      <c r="H45" s="160">
        <v>1528</v>
      </c>
      <c r="I45" s="160">
        <v>1521</v>
      </c>
      <c r="J45" s="160">
        <v>3049</v>
      </c>
      <c r="K45" s="161">
        <v>170895</v>
      </c>
    </row>
    <row r="46" spans="2:11" x14ac:dyDescent="0.45">
      <c r="B46" s="169">
        <v>108</v>
      </c>
      <c r="C46" s="158">
        <v>3753</v>
      </c>
      <c r="D46" s="158">
        <v>3961</v>
      </c>
      <c r="E46" s="158">
        <v>7714</v>
      </c>
      <c r="F46" s="159">
        <v>169185</v>
      </c>
      <c r="G46" s="172">
        <v>106</v>
      </c>
      <c r="H46" s="160">
        <v>3333</v>
      </c>
      <c r="I46" s="160">
        <v>3127</v>
      </c>
      <c r="J46" s="160">
        <v>6460</v>
      </c>
      <c r="K46" s="161">
        <v>177355</v>
      </c>
    </row>
    <row r="47" spans="2:11" x14ac:dyDescent="0.45">
      <c r="B47" s="169">
        <v>107</v>
      </c>
      <c r="C47" s="158">
        <v>3755</v>
      </c>
      <c r="D47" s="158">
        <v>4061</v>
      </c>
      <c r="E47" s="158">
        <v>7816</v>
      </c>
      <c r="F47" s="159">
        <v>177001</v>
      </c>
      <c r="G47" s="172">
        <v>105</v>
      </c>
      <c r="H47" s="160">
        <v>4703</v>
      </c>
      <c r="I47" s="160">
        <v>4284</v>
      </c>
      <c r="J47" s="160">
        <v>8987</v>
      </c>
      <c r="K47" s="161">
        <v>186342</v>
      </c>
    </row>
    <row r="48" spans="2:11" x14ac:dyDescent="0.45">
      <c r="B48" s="169">
        <v>106</v>
      </c>
      <c r="C48" s="158">
        <v>4275</v>
      </c>
      <c r="D48" s="158">
        <v>4404</v>
      </c>
      <c r="E48" s="158">
        <v>8679</v>
      </c>
      <c r="F48" s="159">
        <v>185680</v>
      </c>
      <c r="G48" s="172">
        <v>104</v>
      </c>
      <c r="H48" s="160">
        <v>1725</v>
      </c>
      <c r="I48" s="160">
        <v>1830</v>
      </c>
      <c r="J48" s="160">
        <v>3555</v>
      </c>
      <c r="K48" s="161">
        <v>189897</v>
      </c>
    </row>
    <row r="49" spans="2:11" x14ac:dyDescent="0.45">
      <c r="B49" s="169">
        <v>105</v>
      </c>
      <c r="C49" s="158">
        <v>4003</v>
      </c>
      <c r="D49" s="158">
        <v>4090</v>
      </c>
      <c r="E49" s="158">
        <v>8093</v>
      </c>
      <c r="F49" s="159">
        <v>193773</v>
      </c>
      <c r="G49" s="172">
        <v>103</v>
      </c>
      <c r="H49" s="160">
        <v>3631</v>
      </c>
      <c r="I49" s="160">
        <v>3978</v>
      </c>
      <c r="J49" s="160">
        <v>7609</v>
      </c>
      <c r="K49" s="161">
        <v>197506</v>
      </c>
    </row>
    <row r="50" spans="2:11" x14ac:dyDescent="0.45">
      <c r="B50" s="169">
        <v>104</v>
      </c>
      <c r="C50" s="158">
        <v>3645</v>
      </c>
      <c r="D50" s="158">
        <v>3802</v>
      </c>
      <c r="E50" s="158">
        <v>7447</v>
      </c>
      <c r="F50" s="159">
        <v>201220</v>
      </c>
      <c r="G50" s="172">
        <v>102</v>
      </c>
      <c r="H50" s="160">
        <v>3627</v>
      </c>
      <c r="I50" s="160">
        <v>3475</v>
      </c>
      <c r="J50" s="160">
        <v>7102</v>
      </c>
      <c r="K50" s="161">
        <v>204608</v>
      </c>
    </row>
    <row r="51" spans="2:11" x14ac:dyDescent="0.45">
      <c r="B51" s="169">
        <v>103</v>
      </c>
      <c r="C51" s="158">
        <v>4405</v>
      </c>
      <c r="D51" s="158">
        <v>4607</v>
      </c>
      <c r="E51" s="158">
        <v>9012</v>
      </c>
      <c r="F51" s="159">
        <v>210232</v>
      </c>
      <c r="G51" s="172">
        <v>101</v>
      </c>
      <c r="H51" s="160">
        <v>2778</v>
      </c>
      <c r="I51" s="160">
        <v>2790</v>
      </c>
      <c r="J51" s="160">
        <v>5568</v>
      </c>
      <c r="K51" s="161">
        <v>210176</v>
      </c>
    </row>
    <row r="52" spans="2:11" x14ac:dyDescent="0.45">
      <c r="B52" s="169">
        <v>102</v>
      </c>
      <c r="C52" s="158">
        <v>3689</v>
      </c>
      <c r="D52" s="158">
        <v>3956</v>
      </c>
      <c r="E52" s="158">
        <v>7645</v>
      </c>
      <c r="F52" s="159">
        <v>217877</v>
      </c>
      <c r="G52" s="172">
        <v>100</v>
      </c>
      <c r="H52" s="160">
        <v>3825</v>
      </c>
      <c r="I52" s="160">
        <v>3946</v>
      </c>
      <c r="J52" s="160">
        <v>7771</v>
      </c>
      <c r="K52" s="161">
        <v>217947</v>
      </c>
    </row>
    <row r="53" spans="2:11" x14ac:dyDescent="0.45">
      <c r="B53" s="169">
        <v>101</v>
      </c>
      <c r="C53" s="158">
        <v>3951</v>
      </c>
      <c r="D53" s="158">
        <v>4046</v>
      </c>
      <c r="E53" s="158">
        <v>7997</v>
      </c>
      <c r="F53" s="159">
        <v>225874</v>
      </c>
      <c r="G53" s="172">
        <v>99</v>
      </c>
      <c r="H53" s="160">
        <v>3013</v>
      </c>
      <c r="I53" s="160">
        <v>2964</v>
      </c>
      <c r="J53" s="160">
        <v>5977</v>
      </c>
      <c r="K53" s="161">
        <v>223924</v>
      </c>
    </row>
    <row r="54" spans="2:11" x14ac:dyDescent="0.45">
      <c r="B54" s="169">
        <v>100</v>
      </c>
      <c r="C54" s="158">
        <v>4195</v>
      </c>
      <c r="D54" s="158">
        <v>4399</v>
      </c>
      <c r="E54" s="158">
        <v>8594</v>
      </c>
      <c r="F54" s="159">
        <v>234468</v>
      </c>
      <c r="G54" s="172">
        <v>98</v>
      </c>
      <c r="H54" s="160">
        <v>3352</v>
      </c>
      <c r="I54" s="160">
        <v>3708</v>
      </c>
      <c r="J54" s="160">
        <v>7060</v>
      </c>
      <c r="K54" s="161">
        <v>230984</v>
      </c>
    </row>
    <row r="55" spans="2:11" x14ac:dyDescent="0.45">
      <c r="B55" s="169">
        <v>99</v>
      </c>
      <c r="C55" s="158">
        <v>3542</v>
      </c>
      <c r="D55" s="158">
        <v>3592</v>
      </c>
      <c r="E55" s="158">
        <v>7134</v>
      </c>
      <c r="F55" s="159">
        <v>241602</v>
      </c>
      <c r="G55" s="172">
        <v>97</v>
      </c>
      <c r="H55" s="160">
        <v>3141</v>
      </c>
      <c r="I55" s="160">
        <v>3338</v>
      </c>
      <c r="J55" s="160">
        <v>6479</v>
      </c>
      <c r="K55" s="161">
        <v>237463</v>
      </c>
    </row>
    <row r="56" spans="2:11" x14ac:dyDescent="0.45">
      <c r="B56" s="169">
        <v>98</v>
      </c>
      <c r="C56" s="158">
        <v>3804</v>
      </c>
      <c r="D56" s="158">
        <v>3895</v>
      </c>
      <c r="E56" s="158">
        <v>7699</v>
      </c>
      <c r="F56" s="159">
        <v>249301</v>
      </c>
      <c r="G56" s="172">
        <v>96</v>
      </c>
      <c r="H56" s="160">
        <v>2590</v>
      </c>
      <c r="I56" s="160">
        <v>2949</v>
      </c>
      <c r="J56" s="160">
        <v>5539</v>
      </c>
      <c r="K56" s="161">
        <v>243002</v>
      </c>
    </row>
    <row r="57" spans="2:11" x14ac:dyDescent="0.45">
      <c r="B57" s="169">
        <v>97</v>
      </c>
      <c r="C57" s="158">
        <v>4112</v>
      </c>
      <c r="D57" s="158">
        <v>4285</v>
      </c>
      <c r="E57" s="158">
        <v>8397</v>
      </c>
      <c r="F57" s="159">
        <v>257698</v>
      </c>
      <c r="G57" s="172">
        <v>95</v>
      </c>
      <c r="H57" s="160">
        <v>2715</v>
      </c>
      <c r="I57" s="160">
        <v>3136</v>
      </c>
      <c r="J57" s="160">
        <v>5851</v>
      </c>
      <c r="K57" s="161">
        <v>248853</v>
      </c>
    </row>
    <row r="58" spans="2:11" x14ac:dyDescent="0.45">
      <c r="B58" s="169">
        <v>96</v>
      </c>
      <c r="C58" s="158">
        <v>3483</v>
      </c>
      <c r="D58" s="158">
        <v>3605</v>
      </c>
      <c r="E58" s="158">
        <v>7088</v>
      </c>
      <c r="F58" s="159">
        <v>264786</v>
      </c>
      <c r="G58" s="172">
        <v>94</v>
      </c>
      <c r="H58" s="160">
        <v>3657</v>
      </c>
      <c r="I58" s="160">
        <v>3902</v>
      </c>
      <c r="J58" s="160">
        <v>7559</v>
      </c>
      <c r="K58" s="161">
        <v>256412</v>
      </c>
    </row>
    <row r="59" spans="2:11" x14ac:dyDescent="0.45">
      <c r="B59" s="169">
        <v>95</v>
      </c>
      <c r="C59" s="158">
        <v>3781</v>
      </c>
      <c r="D59" s="158">
        <v>3821</v>
      </c>
      <c r="E59" s="158">
        <v>7602</v>
      </c>
      <c r="F59" s="159">
        <v>272388</v>
      </c>
      <c r="G59" s="172">
        <v>93</v>
      </c>
      <c r="H59" s="160">
        <v>2508</v>
      </c>
      <c r="I59" s="160">
        <v>3021</v>
      </c>
      <c r="J59" s="160">
        <v>5529</v>
      </c>
      <c r="K59" s="161">
        <v>261941</v>
      </c>
    </row>
    <row r="60" spans="2:11" x14ac:dyDescent="0.45">
      <c r="B60" s="169">
        <v>94</v>
      </c>
      <c r="C60" s="158">
        <v>3907</v>
      </c>
      <c r="D60" s="158">
        <v>4028</v>
      </c>
      <c r="E60" s="158">
        <v>7935</v>
      </c>
      <c r="F60" s="159">
        <v>280323</v>
      </c>
      <c r="G60" s="172">
        <v>92</v>
      </c>
      <c r="H60" s="160">
        <v>2603</v>
      </c>
      <c r="I60" s="160">
        <v>2972</v>
      </c>
      <c r="J60" s="160">
        <v>5575</v>
      </c>
      <c r="K60" s="161">
        <v>267516</v>
      </c>
    </row>
    <row r="61" spans="2:11" x14ac:dyDescent="0.45">
      <c r="B61" s="169">
        <v>93</v>
      </c>
      <c r="C61" s="158">
        <v>3333</v>
      </c>
      <c r="D61" s="158">
        <v>3401</v>
      </c>
      <c r="E61" s="158">
        <v>6734</v>
      </c>
      <c r="F61" s="159">
        <v>287057</v>
      </c>
      <c r="G61" s="172">
        <v>91</v>
      </c>
      <c r="H61" s="160">
        <v>3022</v>
      </c>
      <c r="I61" s="160">
        <v>3679</v>
      </c>
      <c r="J61" s="160">
        <v>6701</v>
      </c>
      <c r="K61" s="161">
        <v>274217</v>
      </c>
    </row>
    <row r="62" spans="2:11" x14ac:dyDescent="0.45">
      <c r="B62" s="169">
        <v>92</v>
      </c>
      <c r="C62" s="158">
        <v>3521</v>
      </c>
      <c r="D62" s="158">
        <v>3612</v>
      </c>
      <c r="E62" s="158">
        <v>7133</v>
      </c>
      <c r="F62" s="159">
        <v>294190</v>
      </c>
      <c r="G62" s="172">
        <v>90</v>
      </c>
      <c r="H62" s="160">
        <v>2273</v>
      </c>
      <c r="I62" s="160">
        <v>2787</v>
      </c>
      <c r="J62" s="160">
        <v>5060</v>
      </c>
      <c r="K62" s="161">
        <v>279277</v>
      </c>
    </row>
    <row r="63" spans="2:11" x14ac:dyDescent="0.45">
      <c r="B63" s="169">
        <v>91</v>
      </c>
      <c r="C63" s="158">
        <v>3691</v>
      </c>
      <c r="D63" s="158">
        <v>3856</v>
      </c>
      <c r="E63" s="158">
        <v>7547</v>
      </c>
      <c r="F63" s="159">
        <v>301737</v>
      </c>
      <c r="G63" s="172">
        <v>89</v>
      </c>
      <c r="H63" s="160">
        <v>2229</v>
      </c>
      <c r="I63" s="160">
        <v>2745</v>
      </c>
      <c r="J63" s="160">
        <v>4974</v>
      </c>
      <c r="K63" s="161">
        <v>284251</v>
      </c>
    </row>
    <row r="64" spans="2:11" x14ac:dyDescent="0.45">
      <c r="B64" s="169">
        <v>90</v>
      </c>
      <c r="C64" s="158">
        <v>3133</v>
      </c>
      <c r="D64" s="158">
        <v>3217</v>
      </c>
      <c r="E64" s="158">
        <v>6350</v>
      </c>
      <c r="F64" s="159">
        <v>308087</v>
      </c>
      <c r="G64" s="172">
        <v>88</v>
      </c>
      <c r="H64" s="160">
        <v>2364</v>
      </c>
      <c r="I64" s="160">
        <v>2943</v>
      </c>
      <c r="J64" s="160">
        <v>5307</v>
      </c>
      <c r="K64" s="161">
        <v>289558</v>
      </c>
    </row>
    <row r="65" spans="2:11" x14ac:dyDescent="0.45">
      <c r="B65" s="169">
        <v>89</v>
      </c>
      <c r="C65" s="158">
        <v>3325</v>
      </c>
      <c r="D65" s="158">
        <v>3509</v>
      </c>
      <c r="E65" s="158">
        <v>6834</v>
      </c>
      <c r="F65" s="159">
        <v>314921</v>
      </c>
      <c r="G65" s="172">
        <v>87</v>
      </c>
      <c r="H65" s="160">
        <v>2451</v>
      </c>
      <c r="I65" s="160">
        <v>3083</v>
      </c>
      <c r="J65" s="160">
        <v>5534</v>
      </c>
      <c r="K65" s="161">
        <v>295092</v>
      </c>
    </row>
    <row r="66" spans="2:11" x14ac:dyDescent="0.45">
      <c r="B66" s="169">
        <v>88</v>
      </c>
      <c r="C66" s="158">
        <v>3606</v>
      </c>
      <c r="D66" s="158">
        <v>3580</v>
      </c>
      <c r="E66" s="158">
        <v>7186</v>
      </c>
      <c r="F66" s="159">
        <v>322107</v>
      </c>
      <c r="G66" s="172">
        <v>86</v>
      </c>
      <c r="H66" s="160">
        <v>2093</v>
      </c>
      <c r="I66" s="160">
        <v>2715</v>
      </c>
      <c r="J66" s="160">
        <v>4808</v>
      </c>
      <c r="K66" s="161">
        <v>299900</v>
      </c>
    </row>
    <row r="67" spans="2:11" x14ac:dyDescent="0.45">
      <c r="B67" s="169">
        <v>87</v>
      </c>
      <c r="C67" s="158">
        <v>2982</v>
      </c>
      <c r="D67" s="158">
        <v>2899</v>
      </c>
      <c r="E67" s="158">
        <v>5881</v>
      </c>
      <c r="F67" s="159">
        <v>327988</v>
      </c>
      <c r="G67" s="172">
        <v>85</v>
      </c>
      <c r="H67" s="160">
        <v>2262</v>
      </c>
      <c r="I67" s="160">
        <v>2839</v>
      </c>
      <c r="J67" s="160">
        <v>5101</v>
      </c>
      <c r="K67" s="161">
        <v>305001</v>
      </c>
    </row>
    <row r="68" spans="2:11" x14ac:dyDescent="0.45">
      <c r="B68" s="169">
        <v>86</v>
      </c>
      <c r="C68" s="158">
        <v>3196</v>
      </c>
      <c r="D68" s="158">
        <v>3128</v>
      </c>
      <c r="E68" s="158">
        <v>6324</v>
      </c>
      <c r="F68" s="159">
        <v>334312</v>
      </c>
      <c r="G68" s="172">
        <v>84</v>
      </c>
      <c r="H68" s="160">
        <v>2405</v>
      </c>
      <c r="I68" s="160">
        <v>2911</v>
      </c>
      <c r="J68" s="160">
        <v>5316</v>
      </c>
      <c r="K68" s="161">
        <v>310317</v>
      </c>
    </row>
    <row r="69" spans="2:11" x14ac:dyDescent="0.45">
      <c r="B69" s="169">
        <v>85</v>
      </c>
      <c r="C69" s="158">
        <v>3365</v>
      </c>
      <c r="D69" s="158">
        <v>3081</v>
      </c>
      <c r="E69" s="158">
        <v>6446</v>
      </c>
      <c r="F69" s="159">
        <v>340758</v>
      </c>
      <c r="G69" s="172">
        <v>83</v>
      </c>
      <c r="H69" s="160">
        <v>2245</v>
      </c>
      <c r="I69" s="160">
        <v>2876</v>
      </c>
      <c r="J69" s="160">
        <v>5121</v>
      </c>
      <c r="K69" s="161">
        <v>315438</v>
      </c>
    </row>
    <row r="70" spans="2:11" x14ac:dyDescent="0.45">
      <c r="B70" s="169">
        <v>84</v>
      </c>
      <c r="C70" s="158">
        <v>2618</v>
      </c>
      <c r="D70" s="158">
        <v>2581</v>
      </c>
      <c r="E70" s="158">
        <v>5199</v>
      </c>
      <c r="F70" s="159">
        <v>345957</v>
      </c>
      <c r="G70" s="172">
        <v>82</v>
      </c>
      <c r="H70" s="160">
        <v>2219</v>
      </c>
      <c r="I70" s="160">
        <v>2815</v>
      </c>
      <c r="J70" s="160">
        <v>5034</v>
      </c>
      <c r="K70" s="161">
        <v>320472</v>
      </c>
    </row>
    <row r="71" spans="2:11" x14ac:dyDescent="0.45">
      <c r="B71" s="170">
        <v>83</v>
      </c>
      <c r="C71" s="164">
        <v>2951</v>
      </c>
      <c r="D71" s="164">
        <v>2865</v>
      </c>
      <c r="E71" s="164">
        <v>5816</v>
      </c>
      <c r="F71" s="165">
        <v>351773</v>
      </c>
      <c r="G71" s="173">
        <v>81</v>
      </c>
      <c r="H71" s="166">
        <v>2533</v>
      </c>
      <c r="I71" s="166">
        <v>3132</v>
      </c>
      <c r="J71" s="166">
        <v>5665</v>
      </c>
      <c r="K71" s="167">
        <v>326137</v>
      </c>
    </row>
    <row r="72" spans="2:11" x14ac:dyDescent="0.45">
      <c r="B72" s="168">
        <v>82</v>
      </c>
      <c r="C72" s="156">
        <v>2969</v>
      </c>
      <c r="D72" s="156">
        <v>2852</v>
      </c>
      <c r="E72" s="156">
        <v>5821</v>
      </c>
      <c r="F72" s="157">
        <v>357594</v>
      </c>
      <c r="G72" s="171">
        <v>80</v>
      </c>
      <c r="H72" s="162">
        <v>2907</v>
      </c>
      <c r="I72" s="162">
        <v>3502</v>
      </c>
      <c r="J72" s="162">
        <v>6409</v>
      </c>
      <c r="K72" s="163">
        <v>332546</v>
      </c>
    </row>
    <row r="73" spans="2:11" x14ac:dyDescent="0.45">
      <c r="B73" s="169">
        <v>81</v>
      </c>
      <c r="C73" s="158">
        <v>2440</v>
      </c>
      <c r="D73" s="158">
        <v>2375</v>
      </c>
      <c r="E73" s="158">
        <v>4815</v>
      </c>
      <c r="F73" s="159">
        <v>362409</v>
      </c>
      <c r="G73" s="172">
        <v>79</v>
      </c>
      <c r="H73" s="160">
        <v>2896</v>
      </c>
      <c r="I73" s="160">
        <v>3477</v>
      </c>
      <c r="J73" s="160">
        <v>6373</v>
      </c>
      <c r="K73" s="161">
        <v>338919</v>
      </c>
    </row>
    <row r="74" spans="2:11" x14ac:dyDescent="0.45">
      <c r="B74" s="169">
        <v>80</v>
      </c>
      <c r="C74" s="158">
        <v>2652</v>
      </c>
      <c r="D74" s="158">
        <v>2577</v>
      </c>
      <c r="E74" s="158">
        <v>5229</v>
      </c>
      <c r="F74" s="159">
        <v>367638</v>
      </c>
      <c r="G74" s="172">
        <v>78</v>
      </c>
      <c r="H74" s="160">
        <v>3426</v>
      </c>
      <c r="I74" s="160">
        <v>4049</v>
      </c>
      <c r="J74" s="160">
        <v>7475</v>
      </c>
      <c r="K74" s="161">
        <v>346394</v>
      </c>
    </row>
    <row r="75" spans="2:11" x14ac:dyDescent="0.45">
      <c r="B75" s="169">
        <v>79</v>
      </c>
      <c r="C75" s="158">
        <v>2702</v>
      </c>
      <c r="D75" s="158">
        <v>2533</v>
      </c>
      <c r="E75" s="158">
        <v>5235</v>
      </c>
      <c r="F75" s="159">
        <v>372873</v>
      </c>
      <c r="G75" s="172">
        <v>77</v>
      </c>
      <c r="H75" s="160">
        <v>3206</v>
      </c>
      <c r="I75" s="160">
        <v>3805</v>
      </c>
      <c r="J75" s="160">
        <v>7011</v>
      </c>
      <c r="K75" s="161">
        <v>353405</v>
      </c>
    </row>
    <row r="76" spans="2:11" x14ac:dyDescent="0.45">
      <c r="B76" s="169">
        <v>78</v>
      </c>
      <c r="C76" s="158">
        <v>2446</v>
      </c>
      <c r="D76" s="158">
        <v>2131</v>
      </c>
      <c r="E76" s="158">
        <v>4577</v>
      </c>
      <c r="F76" s="159">
        <v>377450</v>
      </c>
      <c r="G76" s="172">
        <v>76</v>
      </c>
      <c r="H76" s="160">
        <v>6037</v>
      </c>
      <c r="I76" s="160">
        <v>6909</v>
      </c>
      <c r="J76" s="160">
        <v>12946</v>
      </c>
      <c r="K76" s="161">
        <v>366351</v>
      </c>
    </row>
    <row r="77" spans="2:11" x14ac:dyDescent="0.45">
      <c r="B77" s="169">
        <v>77</v>
      </c>
      <c r="C77" s="158">
        <v>2266</v>
      </c>
      <c r="D77" s="158">
        <v>2020</v>
      </c>
      <c r="E77" s="158">
        <v>4286</v>
      </c>
      <c r="F77" s="159">
        <v>381736</v>
      </c>
      <c r="G77" s="172">
        <v>75</v>
      </c>
      <c r="H77" s="160">
        <v>4598</v>
      </c>
      <c r="I77" s="160">
        <v>4900</v>
      </c>
      <c r="J77" s="160">
        <v>9498</v>
      </c>
      <c r="K77" s="161">
        <v>375849</v>
      </c>
    </row>
    <row r="78" spans="2:11" x14ac:dyDescent="0.45">
      <c r="B78" s="169">
        <v>76</v>
      </c>
      <c r="C78" s="158">
        <v>2431</v>
      </c>
      <c r="D78" s="158">
        <v>2086</v>
      </c>
      <c r="E78" s="158">
        <v>4517</v>
      </c>
      <c r="F78" s="159">
        <v>386253</v>
      </c>
      <c r="G78" s="172">
        <v>74</v>
      </c>
      <c r="H78" s="160">
        <v>3345</v>
      </c>
      <c r="I78" s="160">
        <v>3884</v>
      </c>
      <c r="J78" s="160">
        <v>7229</v>
      </c>
      <c r="K78" s="161">
        <v>383078</v>
      </c>
    </row>
    <row r="79" spans="2:11" x14ac:dyDescent="0.45">
      <c r="B79" s="169">
        <v>75</v>
      </c>
      <c r="C79" s="158">
        <v>2049</v>
      </c>
      <c r="D79" s="158">
        <v>1818</v>
      </c>
      <c r="E79" s="158">
        <v>3867</v>
      </c>
      <c r="F79" s="159">
        <v>390120</v>
      </c>
      <c r="G79" s="172">
        <v>73</v>
      </c>
      <c r="H79" s="160">
        <v>3515</v>
      </c>
      <c r="I79" s="160">
        <v>4192</v>
      </c>
      <c r="J79" s="160">
        <v>7707</v>
      </c>
      <c r="K79" s="161">
        <v>390785</v>
      </c>
    </row>
    <row r="80" spans="2:11" x14ac:dyDescent="0.45">
      <c r="B80" s="169">
        <v>74</v>
      </c>
      <c r="C80" s="158">
        <v>1976</v>
      </c>
      <c r="D80" s="158">
        <v>1866</v>
      </c>
      <c r="E80" s="158">
        <v>3842</v>
      </c>
      <c r="F80" s="159">
        <v>393962</v>
      </c>
      <c r="G80" s="172">
        <v>72</v>
      </c>
      <c r="H80" s="160">
        <v>2723</v>
      </c>
      <c r="I80" s="160">
        <v>3532</v>
      </c>
      <c r="J80" s="160">
        <v>6255</v>
      </c>
      <c r="K80" s="161">
        <v>397040</v>
      </c>
    </row>
    <row r="81" spans="2:11" x14ac:dyDescent="0.45">
      <c r="B81" s="169">
        <v>73</v>
      </c>
      <c r="C81" s="158">
        <v>2251</v>
      </c>
      <c r="D81" s="158">
        <v>1720</v>
      </c>
      <c r="E81" s="158">
        <v>3971</v>
      </c>
      <c r="F81" s="159">
        <v>397933</v>
      </c>
      <c r="G81" s="172">
        <v>71</v>
      </c>
      <c r="H81" s="160">
        <v>2530</v>
      </c>
      <c r="I81" s="160">
        <v>2844</v>
      </c>
      <c r="J81" s="160">
        <v>5374</v>
      </c>
      <c r="K81" s="161">
        <v>402414</v>
      </c>
    </row>
    <row r="82" spans="2:11" x14ac:dyDescent="0.45">
      <c r="B82" s="169">
        <v>72</v>
      </c>
      <c r="C82" s="158">
        <v>1716</v>
      </c>
      <c r="D82" s="158">
        <v>1371</v>
      </c>
      <c r="E82" s="158">
        <v>3087</v>
      </c>
      <c r="F82" s="159">
        <v>401020</v>
      </c>
      <c r="G82" s="172">
        <v>70</v>
      </c>
      <c r="H82" s="160">
        <v>5183</v>
      </c>
      <c r="I82" s="160">
        <v>5394</v>
      </c>
      <c r="J82" s="160">
        <v>10577</v>
      </c>
      <c r="K82" s="161">
        <v>412991</v>
      </c>
    </row>
    <row r="83" spans="2:11" x14ac:dyDescent="0.45">
      <c r="B83" s="169">
        <v>71</v>
      </c>
      <c r="C83" s="158">
        <v>1820</v>
      </c>
      <c r="D83" s="158">
        <v>1520</v>
      </c>
      <c r="E83" s="158">
        <v>3340</v>
      </c>
      <c r="F83" s="159">
        <v>404360</v>
      </c>
      <c r="G83" s="172">
        <v>69</v>
      </c>
      <c r="H83" s="160">
        <v>1716</v>
      </c>
      <c r="I83" s="160">
        <v>1950</v>
      </c>
      <c r="J83" s="160">
        <v>3666</v>
      </c>
      <c r="K83" s="161">
        <v>416657</v>
      </c>
    </row>
    <row r="84" spans="2:11" x14ac:dyDescent="0.45">
      <c r="B84" s="169">
        <v>70</v>
      </c>
      <c r="C84" s="158">
        <v>1895</v>
      </c>
      <c r="D84" s="158">
        <v>1411</v>
      </c>
      <c r="E84" s="158">
        <v>3306</v>
      </c>
      <c r="F84" s="159">
        <v>407666</v>
      </c>
      <c r="G84" s="172">
        <v>68</v>
      </c>
      <c r="H84" s="160">
        <v>1310</v>
      </c>
      <c r="I84" s="160">
        <v>1572</v>
      </c>
      <c r="J84" s="160">
        <v>2882</v>
      </c>
      <c r="K84" s="161">
        <v>419539</v>
      </c>
    </row>
    <row r="85" spans="2:11" x14ac:dyDescent="0.45">
      <c r="B85" s="169">
        <v>69</v>
      </c>
      <c r="C85" s="158">
        <v>1824</v>
      </c>
      <c r="D85" s="158">
        <v>1385</v>
      </c>
      <c r="E85" s="158">
        <v>3209</v>
      </c>
      <c r="F85" s="159">
        <v>410875</v>
      </c>
      <c r="G85" s="172">
        <v>67</v>
      </c>
      <c r="H85" s="160">
        <v>1024</v>
      </c>
      <c r="I85" s="160">
        <v>1217</v>
      </c>
      <c r="J85" s="160">
        <v>2241</v>
      </c>
      <c r="K85" s="161">
        <v>421780</v>
      </c>
    </row>
    <row r="86" spans="2:11" x14ac:dyDescent="0.45">
      <c r="B86" s="169">
        <v>68</v>
      </c>
      <c r="C86" s="158">
        <v>1476</v>
      </c>
      <c r="D86" s="158">
        <v>1071</v>
      </c>
      <c r="E86" s="158">
        <v>2547</v>
      </c>
      <c r="F86" s="159">
        <v>413422</v>
      </c>
      <c r="G86" s="172">
        <v>66</v>
      </c>
      <c r="H86" s="160">
        <v>1249</v>
      </c>
      <c r="I86" s="160">
        <v>1418</v>
      </c>
      <c r="J86" s="160">
        <v>2667</v>
      </c>
      <c r="K86" s="161">
        <v>424447</v>
      </c>
    </row>
    <row r="87" spans="2:11" x14ac:dyDescent="0.45">
      <c r="B87" s="169">
        <v>67</v>
      </c>
      <c r="C87" s="158">
        <v>1621</v>
      </c>
      <c r="D87" s="158">
        <v>1246</v>
      </c>
      <c r="E87" s="158">
        <v>2867</v>
      </c>
      <c r="F87" s="159">
        <v>416289</v>
      </c>
      <c r="G87" s="172">
        <v>65</v>
      </c>
      <c r="H87" s="160">
        <v>273</v>
      </c>
      <c r="I87" s="160">
        <v>283</v>
      </c>
      <c r="J87" s="160">
        <v>556</v>
      </c>
      <c r="K87" s="161">
        <v>425003</v>
      </c>
    </row>
    <row r="88" spans="2:11" x14ac:dyDescent="0.45">
      <c r="B88" s="169">
        <v>66</v>
      </c>
      <c r="C88" s="158">
        <v>1557</v>
      </c>
      <c r="D88" s="158">
        <v>1098</v>
      </c>
      <c r="E88" s="158">
        <v>2655</v>
      </c>
      <c r="F88" s="159">
        <v>418944</v>
      </c>
      <c r="G88" s="172">
        <v>64</v>
      </c>
      <c r="H88" s="160">
        <v>485</v>
      </c>
      <c r="I88" s="160">
        <v>491</v>
      </c>
      <c r="J88" s="160">
        <v>976</v>
      </c>
      <c r="K88" s="161">
        <v>425979</v>
      </c>
    </row>
    <row r="89" spans="2:11" x14ac:dyDescent="0.45">
      <c r="B89" s="169">
        <v>65</v>
      </c>
      <c r="C89" s="158">
        <v>1657</v>
      </c>
      <c r="D89" s="158">
        <v>996</v>
      </c>
      <c r="E89" s="158">
        <v>2653</v>
      </c>
      <c r="F89" s="159">
        <v>421597</v>
      </c>
      <c r="G89" s="172">
        <v>63</v>
      </c>
      <c r="H89" s="160">
        <v>89</v>
      </c>
      <c r="I89" s="160">
        <v>134</v>
      </c>
      <c r="J89" s="160">
        <v>223</v>
      </c>
      <c r="K89" s="161">
        <v>426202</v>
      </c>
    </row>
    <row r="90" spans="2:11" x14ac:dyDescent="0.45">
      <c r="B90" s="169">
        <v>64</v>
      </c>
      <c r="C90" s="158">
        <v>1613</v>
      </c>
      <c r="D90" s="158">
        <v>1042</v>
      </c>
      <c r="E90" s="158">
        <v>2655</v>
      </c>
      <c r="F90" s="159">
        <v>424252</v>
      </c>
      <c r="G90" s="172">
        <v>62</v>
      </c>
      <c r="H90" s="160">
        <v>242</v>
      </c>
      <c r="I90" s="160">
        <v>181</v>
      </c>
      <c r="J90" s="160">
        <v>423</v>
      </c>
      <c r="K90" s="161">
        <v>426625</v>
      </c>
    </row>
    <row r="91" spans="2:11" x14ac:dyDescent="0.45">
      <c r="B91" s="169">
        <v>63</v>
      </c>
      <c r="C91" s="158">
        <v>1362</v>
      </c>
      <c r="D91" s="158">
        <v>916</v>
      </c>
      <c r="E91" s="158">
        <v>2278</v>
      </c>
      <c r="F91" s="159">
        <v>426530</v>
      </c>
      <c r="G91" s="172"/>
      <c r="H91" s="160"/>
      <c r="I91" s="160"/>
      <c r="J91" s="160"/>
      <c r="K91" s="161"/>
    </row>
    <row r="92" spans="2:11" x14ac:dyDescent="0.45">
      <c r="B92" s="169">
        <v>62</v>
      </c>
      <c r="C92" s="158">
        <v>1224</v>
      </c>
      <c r="D92" s="158">
        <v>896</v>
      </c>
      <c r="E92" s="158">
        <v>2120</v>
      </c>
      <c r="F92" s="159">
        <v>428650</v>
      </c>
      <c r="G92" s="172"/>
      <c r="H92" s="160"/>
      <c r="I92" s="160"/>
      <c r="J92" s="160"/>
      <c r="K92" s="161"/>
    </row>
    <row r="93" spans="2:11" x14ac:dyDescent="0.45">
      <c r="B93" s="169">
        <v>61</v>
      </c>
      <c r="C93" s="158">
        <v>1383</v>
      </c>
      <c r="D93" s="158">
        <v>891</v>
      </c>
      <c r="E93" s="158">
        <v>2274</v>
      </c>
      <c r="F93" s="159">
        <v>430924</v>
      </c>
      <c r="G93" s="172"/>
      <c r="H93" s="160"/>
      <c r="I93" s="160"/>
      <c r="J93" s="160"/>
      <c r="K93" s="161"/>
    </row>
    <row r="94" spans="2:11" x14ac:dyDescent="0.45">
      <c r="B94" s="169">
        <v>60</v>
      </c>
      <c r="C94" s="158">
        <v>2175</v>
      </c>
      <c r="D94" s="158">
        <v>1169</v>
      </c>
      <c r="E94" s="158">
        <v>3344</v>
      </c>
      <c r="F94" s="159">
        <v>434268</v>
      </c>
      <c r="G94" s="172"/>
      <c r="H94" s="160"/>
      <c r="I94" s="160"/>
      <c r="J94" s="160"/>
      <c r="K94" s="161"/>
    </row>
    <row r="95" spans="2:11" x14ac:dyDescent="0.45">
      <c r="B95" s="169">
        <v>59</v>
      </c>
      <c r="C95" s="158">
        <v>926</v>
      </c>
      <c r="D95" s="158">
        <v>541</v>
      </c>
      <c r="E95" s="158">
        <v>1467</v>
      </c>
      <c r="F95" s="159">
        <v>435735</v>
      </c>
      <c r="G95" s="172"/>
      <c r="H95" s="160"/>
      <c r="I95" s="160"/>
      <c r="J95" s="160"/>
      <c r="K95" s="161"/>
    </row>
    <row r="96" spans="2:11" x14ac:dyDescent="0.45">
      <c r="B96" s="169">
        <v>58</v>
      </c>
      <c r="C96" s="158">
        <v>759</v>
      </c>
      <c r="D96" s="158">
        <v>464</v>
      </c>
      <c r="E96" s="158">
        <v>1223</v>
      </c>
      <c r="F96" s="159">
        <v>436958</v>
      </c>
      <c r="G96" s="172"/>
      <c r="H96" s="160"/>
      <c r="I96" s="160"/>
      <c r="J96" s="160"/>
      <c r="K96" s="161"/>
    </row>
    <row r="97" spans="2:11" x14ac:dyDescent="0.45">
      <c r="B97" s="169">
        <v>57</v>
      </c>
      <c r="C97" s="158">
        <v>1362</v>
      </c>
      <c r="D97" s="158">
        <v>849</v>
      </c>
      <c r="E97" s="158">
        <v>2211</v>
      </c>
      <c r="F97" s="159">
        <v>439169</v>
      </c>
      <c r="G97" s="172"/>
      <c r="H97" s="160"/>
      <c r="I97" s="160"/>
      <c r="J97" s="160"/>
      <c r="K97" s="161"/>
    </row>
    <row r="98" spans="2:11" x14ac:dyDescent="0.45">
      <c r="B98" s="169">
        <v>56</v>
      </c>
      <c r="C98" s="158">
        <v>428</v>
      </c>
      <c r="D98" s="158">
        <v>252</v>
      </c>
      <c r="E98" s="158">
        <v>680</v>
      </c>
      <c r="F98" s="159">
        <v>439849</v>
      </c>
      <c r="G98" s="172"/>
      <c r="H98" s="160"/>
      <c r="I98" s="160"/>
      <c r="J98" s="160"/>
      <c r="K98" s="161"/>
    </row>
    <row r="99" spans="2:11" x14ac:dyDescent="0.45">
      <c r="B99" s="169">
        <v>55</v>
      </c>
      <c r="C99" s="158">
        <v>460</v>
      </c>
      <c r="D99" s="158">
        <v>308</v>
      </c>
      <c r="E99" s="158">
        <v>768</v>
      </c>
      <c r="F99" s="159">
        <v>440617</v>
      </c>
      <c r="G99" s="172"/>
      <c r="H99" s="160"/>
      <c r="I99" s="160"/>
      <c r="J99" s="160"/>
      <c r="K99" s="161"/>
    </row>
    <row r="100" spans="2:11" x14ac:dyDescent="0.45">
      <c r="B100" s="169">
        <v>54</v>
      </c>
      <c r="C100" s="158">
        <v>332</v>
      </c>
      <c r="D100" s="158">
        <v>192</v>
      </c>
      <c r="E100" s="158">
        <v>524</v>
      </c>
      <c r="F100" s="159">
        <v>441141</v>
      </c>
      <c r="G100" s="172"/>
      <c r="H100" s="160"/>
      <c r="I100" s="160"/>
      <c r="J100" s="160"/>
      <c r="K100" s="161"/>
    </row>
    <row r="101" spans="2:11" x14ac:dyDescent="0.45">
      <c r="B101" s="169">
        <v>53</v>
      </c>
      <c r="C101" s="158">
        <v>235</v>
      </c>
      <c r="D101" s="158">
        <v>129</v>
      </c>
      <c r="E101" s="158">
        <v>364</v>
      </c>
      <c r="F101" s="159">
        <v>441505</v>
      </c>
      <c r="G101" s="172"/>
      <c r="H101" s="160"/>
      <c r="I101" s="160"/>
      <c r="J101" s="160"/>
      <c r="K101" s="161"/>
    </row>
    <row r="102" spans="2:11" x14ac:dyDescent="0.45">
      <c r="B102" s="169">
        <v>52</v>
      </c>
      <c r="C102" s="158">
        <v>211</v>
      </c>
      <c r="D102" s="158">
        <v>121</v>
      </c>
      <c r="E102" s="158">
        <v>332</v>
      </c>
      <c r="F102" s="159">
        <v>441837</v>
      </c>
      <c r="G102" s="172"/>
      <c r="H102" s="160"/>
      <c r="I102" s="160"/>
      <c r="J102" s="160"/>
      <c r="K102" s="161"/>
    </row>
    <row r="103" spans="2:11" x14ac:dyDescent="0.45">
      <c r="B103" s="169">
        <v>51</v>
      </c>
      <c r="C103" s="158">
        <v>160</v>
      </c>
      <c r="D103" s="158">
        <v>104</v>
      </c>
      <c r="E103" s="158">
        <v>264</v>
      </c>
      <c r="F103" s="159">
        <v>442101</v>
      </c>
      <c r="G103" s="172"/>
      <c r="H103" s="160"/>
      <c r="I103" s="160"/>
      <c r="J103" s="160"/>
      <c r="K103" s="161"/>
    </row>
    <row r="104" spans="2:11" x14ac:dyDescent="0.45">
      <c r="B104" s="169">
        <v>50</v>
      </c>
      <c r="C104" s="158">
        <v>76</v>
      </c>
      <c r="D104" s="158">
        <v>47</v>
      </c>
      <c r="E104" s="158">
        <v>123</v>
      </c>
      <c r="F104" s="159">
        <v>442224</v>
      </c>
      <c r="G104" s="172"/>
      <c r="H104" s="160"/>
      <c r="I104" s="160"/>
      <c r="J104" s="160"/>
      <c r="K104" s="161"/>
    </row>
    <row r="105" spans="2:11" x14ac:dyDescent="0.45">
      <c r="B105" s="169">
        <v>49</v>
      </c>
      <c r="C105" s="158">
        <v>103</v>
      </c>
      <c r="D105" s="158">
        <v>89</v>
      </c>
      <c r="E105" s="158">
        <v>192</v>
      </c>
      <c r="F105" s="159">
        <v>442416</v>
      </c>
      <c r="G105" s="172"/>
      <c r="H105" s="160"/>
      <c r="I105" s="160"/>
      <c r="J105" s="160"/>
      <c r="K105" s="161"/>
    </row>
    <row r="106" spans="2:11" x14ac:dyDescent="0.45">
      <c r="B106" s="169">
        <v>48</v>
      </c>
      <c r="C106" s="158">
        <v>52</v>
      </c>
      <c r="D106" s="158">
        <v>55</v>
      </c>
      <c r="E106" s="158">
        <v>107</v>
      </c>
      <c r="F106" s="159">
        <v>442523</v>
      </c>
      <c r="G106" s="172"/>
      <c r="H106" s="160"/>
      <c r="I106" s="160"/>
      <c r="J106" s="160"/>
      <c r="K106" s="161"/>
    </row>
    <row r="107" spans="2:11" x14ac:dyDescent="0.45">
      <c r="B107" s="170">
        <v>47</v>
      </c>
      <c r="C107" s="164">
        <v>52</v>
      </c>
      <c r="D107" s="164">
        <v>29</v>
      </c>
      <c r="E107" s="164">
        <v>81</v>
      </c>
      <c r="F107" s="165">
        <v>442604</v>
      </c>
      <c r="G107" s="173"/>
      <c r="H107" s="166"/>
      <c r="I107" s="166"/>
      <c r="J107" s="166"/>
      <c r="K107" s="167"/>
    </row>
    <row r="108" spans="2:11" x14ac:dyDescent="0.45">
      <c r="B108" s="168">
        <v>46</v>
      </c>
      <c r="C108" s="156">
        <v>14</v>
      </c>
      <c r="D108" s="156">
        <v>7</v>
      </c>
      <c r="E108" s="156">
        <v>21</v>
      </c>
      <c r="F108" s="157">
        <v>442625</v>
      </c>
    </row>
    <row r="109" spans="2:11" x14ac:dyDescent="0.45">
      <c r="B109" s="169">
        <v>45</v>
      </c>
      <c r="C109" s="158">
        <v>29</v>
      </c>
      <c r="D109" s="158">
        <v>25</v>
      </c>
      <c r="E109" s="158">
        <v>54</v>
      </c>
      <c r="F109" s="159">
        <v>442679</v>
      </c>
    </row>
    <row r="110" spans="2:11" x14ac:dyDescent="0.45">
      <c r="B110" s="169">
        <v>44</v>
      </c>
      <c r="C110" s="158">
        <v>19</v>
      </c>
      <c r="D110" s="158">
        <v>15</v>
      </c>
      <c r="E110" s="158">
        <v>34</v>
      </c>
      <c r="F110" s="159">
        <v>442713</v>
      </c>
    </row>
    <row r="111" spans="2:11" x14ac:dyDescent="0.45">
      <c r="B111" s="169">
        <v>43</v>
      </c>
      <c r="C111" s="158">
        <v>25</v>
      </c>
      <c r="D111" s="158">
        <v>16</v>
      </c>
      <c r="E111" s="158">
        <v>41</v>
      </c>
      <c r="F111" s="159">
        <v>442754</v>
      </c>
    </row>
    <row r="112" spans="2:11" x14ac:dyDescent="0.45">
      <c r="B112" s="169">
        <v>42</v>
      </c>
      <c r="C112" s="158">
        <v>2</v>
      </c>
      <c r="D112" s="158">
        <v>1</v>
      </c>
      <c r="E112" s="158">
        <v>3</v>
      </c>
      <c r="F112" s="159">
        <v>442757</v>
      </c>
    </row>
    <row r="113" spans="2:6" x14ac:dyDescent="0.45">
      <c r="B113" s="169">
        <v>41</v>
      </c>
      <c r="C113" s="158">
        <v>80</v>
      </c>
      <c r="D113" s="158">
        <v>27</v>
      </c>
      <c r="E113" s="158">
        <v>107</v>
      </c>
      <c r="F113" s="159">
        <v>442864</v>
      </c>
    </row>
    <row r="114" spans="2:6" x14ac:dyDescent="0.45">
      <c r="B114" s="169">
        <v>40</v>
      </c>
      <c r="C114" s="158">
        <v>4</v>
      </c>
      <c r="D114" s="158">
        <v>3</v>
      </c>
      <c r="E114" s="158">
        <v>7</v>
      </c>
      <c r="F114" s="159">
        <v>442871</v>
      </c>
    </row>
    <row r="115" spans="2:6" ht="17.5" thickBot="1" x14ac:dyDescent="0.5">
      <c r="B115" s="169">
        <v>39</v>
      </c>
      <c r="C115" s="158">
        <v>145</v>
      </c>
      <c r="D115" s="158">
        <v>74</v>
      </c>
      <c r="E115" s="158">
        <v>219</v>
      </c>
      <c r="F115" s="159">
        <v>443090</v>
      </c>
    </row>
    <row r="116" spans="2:6" ht="17.5" thickBot="1" x14ac:dyDescent="0.5">
      <c r="B116" s="4"/>
      <c r="C116" s="5"/>
      <c r="D116" s="5"/>
      <c r="E116" s="5"/>
      <c r="F116" s="6"/>
    </row>
  </sheetData>
  <mergeCells count="2">
    <mergeCell ref="B3:F3"/>
    <mergeCell ref="G3:K3"/>
  </mergeCells>
  <phoneticPr fontId="1" type="noConversion"/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49F0-7DDB-49FB-9703-0B57D4E6D635}">
  <sheetPr>
    <tabColor rgb="FF00B0F0"/>
  </sheetPr>
  <dimension ref="A1:S89"/>
  <sheetViews>
    <sheetView tabSelected="1" topLeftCell="A23" zoomScaleNormal="100" workbookViewId="0">
      <selection activeCell="H8" sqref="H8"/>
    </sheetView>
  </sheetViews>
  <sheetFormatPr defaultRowHeight="17" x14ac:dyDescent="0.45"/>
  <cols>
    <col min="2" max="2" width="17" style="3" customWidth="1"/>
    <col min="3" max="3" width="19.58203125" style="3" customWidth="1"/>
    <col min="4" max="4" width="10.08203125" style="3" customWidth="1"/>
    <col min="5" max="5" width="10.08203125" customWidth="1"/>
    <col min="7" max="7" width="12.33203125" customWidth="1"/>
    <col min="8" max="11" width="16.25" customWidth="1"/>
    <col min="13" max="14" width="8.6640625" style="32"/>
    <col min="15" max="18" width="7.9140625" hidden="1" customWidth="1"/>
    <col min="19" max="19" width="8.6640625" customWidth="1"/>
  </cols>
  <sheetData>
    <row r="1" spans="1:18" ht="17.5" thickBot="1" x14ac:dyDescent="0.5">
      <c r="A1" s="2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31"/>
      <c r="O1">
        <v>0</v>
      </c>
      <c r="P1">
        <v>0</v>
      </c>
      <c r="Q1">
        <v>0</v>
      </c>
      <c r="R1">
        <v>0</v>
      </c>
    </row>
    <row r="2" spans="1:18" ht="21" customHeight="1" x14ac:dyDescent="0.45">
      <c r="A2" s="2"/>
      <c r="B2" s="7" t="s">
        <v>7</v>
      </c>
      <c r="C2" s="180" t="s">
        <v>72</v>
      </c>
      <c r="D2" s="180"/>
      <c r="E2" s="181"/>
      <c r="F2" s="2"/>
      <c r="G2" s="2"/>
      <c r="H2" s="2"/>
      <c r="I2" s="2"/>
      <c r="J2" s="2"/>
      <c r="K2" s="2"/>
      <c r="L2" s="31"/>
      <c r="N2"/>
      <c r="O2">
        <v>2</v>
      </c>
      <c r="P2">
        <v>2</v>
      </c>
      <c r="Q2">
        <v>2</v>
      </c>
      <c r="R2">
        <v>2</v>
      </c>
    </row>
    <row r="3" spans="1:18" ht="21" customHeight="1" thickBot="1" x14ac:dyDescent="0.5">
      <c r="A3" s="2"/>
      <c r="B3" s="8" t="s">
        <v>71</v>
      </c>
      <c r="C3" s="182" t="s">
        <v>55</v>
      </c>
      <c r="D3" s="182"/>
      <c r="E3" s="183"/>
      <c r="F3" s="2"/>
      <c r="G3" s="2"/>
      <c r="H3" s="2"/>
      <c r="I3" s="2"/>
      <c r="J3" s="2"/>
      <c r="K3" s="2"/>
      <c r="L3" s="2"/>
      <c r="M3" s="31"/>
      <c r="O3">
        <v>3</v>
      </c>
      <c r="P3">
        <v>3</v>
      </c>
      <c r="Q3">
        <v>3</v>
      </c>
      <c r="R3">
        <v>3</v>
      </c>
    </row>
    <row r="4" spans="1:18" ht="17.5" thickBot="1" x14ac:dyDescent="0.5">
      <c r="A4" s="2"/>
      <c r="B4" s="1"/>
      <c r="C4" s="1"/>
      <c r="D4" s="1"/>
      <c r="E4" s="2"/>
      <c r="F4" s="2"/>
      <c r="G4" s="2"/>
      <c r="H4" s="2"/>
      <c r="I4" s="9"/>
      <c r="J4" s="2"/>
      <c r="K4" s="2"/>
      <c r="L4" s="2"/>
      <c r="M4" s="31"/>
      <c r="O4">
        <v>4</v>
      </c>
      <c r="P4">
        <v>4</v>
      </c>
      <c r="Q4">
        <v>4</v>
      </c>
      <c r="R4">
        <v>4</v>
      </c>
    </row>
    <row r="5" spans="1:18" ht="21" customHeight="1" x14ac:dyDescent="0.45">
      <c r="A5" s="2"/>
      <c r="B5" s="192" t="s">
        <v>24</v>
      </c>
      <c r="C5" s="193"/>
      <c r="D5" s="193"/>
      <c r="E5" s="194"/>
      <c r="F5" s="2"/>
      <c r="G5" s="203" t="s">
        <v>25</v>
      </c>
      <c r="H5" s="204"/>
      <c r="I5" s="205"/>
      <c r="J5" s="2"/>
      <c r="K5" s="2"/>
      <c r="L5" s="2"/>
      <c r="M5" s="31"/>
      <c r="O5">
        <v>5</v>
      </c>
      <c r="P5">
        <v>5</v>
      </c>
      <c r="Q5">
        <v>5</v>
      </c>
      <c r="R5">
        <v>5</v>
      </c>
    </row>
    <row r="6" spans="1:18" ht="21" customHeight="1" thickBot="1" x14ac:dyDescent="0.5">
      <c r="A6" s="2"/>
      <c r="B6" s="195"/>
      <c r="C6" s="196"/>
      <c r="D6" s="196"/>
      <c r="E6" s="197"/>
      <c r="F6" s="2"/>
      <c r="G6" s="206"/>
      <c r="H6" s="207"/>
      <c r="I6" s="208"/>
      <c r="J6" s="2"/>
      <c r="K6" s="2"/>
      <c r="L6" s="2"/>
      <c r="M6" s="31"/>
      <c r="O6">
        <v>6</v>
      </c>
      <c r="P6">
        <v>6</v>
      </c>
      <c r="Q6">
        <v>6</v>
      </c>
      <c r="R6">
        <v>6</v>
      </c>
    </row>
    <row r="7" spans="1:18" ht="21" customHeight="1" x14ac:dyDescent="0.45">
      <c r="A7" s="2"/>
      <c r="B7" s="52" t="s">
        <v>39</v>
      </c>
      <c r="C7" s="53" t="s">
        <v>48</v>
      </c>
      <c r="D7" s="178" t="s">
        <v>38</v>
      </c>
      <c r="E7" s="179"/>
      <c r="F7" s="47"/>
      <c r="G7" s="52" t="s">
        <v>39</v>
      </c>
      <c r="H7" s="53" t="s">
        <v>40</v>
      </c>
      <c r="I7" s="54" t="s">
        <v>38</v>
      </c>
      <c r="J7" s="2"/>
      <c r="K7" s="2"/>
      <c r="L7" s="2"/>
      <c r="M7" s="31"/>
      <c r="O7">
        <v>7</v>
      </c>
      <c r="P7">
        <v>7</v>
      </c>
      <c r="Q7">
        <v>7</v>
      </c>
      <c r="R7">
        <v>7</v>
      </c>
    </row>
    <row r="8" spans="1:18" ht="21" customHeight="1" x14ac:dyDescent="0.45">
      <c r="A8" s="2"/>
      <c r="B8" s="55" t="s">
        <v>41</v>
      </c>
      <c r="C8" s="56">
        <v>52</v>
      </c>
      <c r="D8" s="201">
        <v>20</v>
      </c>
      <c r="E8" s="202"/>
      <c r="F8" s="47"/>
      <c r="G8" s="55" t="s">
        <v>41</v>
      </c>
      <c r="H8" s="56">
        <v>125</v>
      </c>
      <c r="I8" s="57">
        <v>22</v>
      </c>
      <c r="J8" s="2"/>
      <c r="K8" s="2"/>
      <c r="L8" s="2"/>
      <c r="M8" s="31"/>
      <c r="O8">
        <v>8</v>
      </c>
      <c r="P8">
        <v>8</v>
      </c>
      <c r="Q8">
        <v>8</v>
      </c>
      <c r="R8">
        <v>8</v>
      </c>
    </row>
    <row r="9" spans="1:18" ht="21" customHeight="1" thickBot="1" x14ac:dyDescent="0.5">
      <c r="A9" s="2"/>
      <c r="B9" s="58" t="s">
        <v>42</v>
      </c>
      <c r="C9" s="59">
        <v>62</v>
      </c>
      <c r="D9" s="184">
        <v>22</v>
      </c>
      <c r="E9" s="185"/>
      <c r="F9" s="47"/>
      <c r="G9" s="58" t="s">
        <v>42</v>
      </c>
      <c r="H9" s="59">
        <v>124</v>
      </c>
      <c r="I9" s="60">
        <v>15</v>
      </c>
      <c r="J9" s="2"/>
      <c r="K9" s="2"/>
      <c r="L9" s="2"/>
      <c r="M9" s="31"/>
      <c r="O9">
        <v>9</v>
      </c>
      <c r="P9">
        <v>9</v>
      </c>
      <c r="Q9">
        <v>9</v>
      </c>
      <c r="R9">
        <v>9</v>
      </c>
    </row>
    <row r="10" spans="1:18" ht="21" customHeight="1" thickBot="1" x14ac:dyDescent="0.5">
      <c r="A10" s="2"/>
      <c r="B10" s="198" t="s">
        <v>49</v>
      </c>
      <c r="C10" s="199"/>
      <c r="D10" s="199"/>
      <c r="E10" s="200"/>
      <c r="F10" s="47"/>
      <c r="G10" s="209" t="s">
        <v>50</v>
      </c>
      <c r="H10" s="210"/>
      <c r="I10" s="211"/>
      <c r="J10" s="2"/>
      <c r="K10" s="2"/>
      <c r="L10" s="2"/>
      <c r="M10" s="31"/>
      <c r="O10">
        <v>10</v>
      </c>
      <c r="P10">
        <v>10</v>
      </c>
      <c r="Q10">
        <v>10</v>
      </c>
      <c r="R10">
        <v>10</v>
      </c>
    </row>
    <row r="11" spans="1:18" ht="21" customHeight="1" x14ac:dyDescent="0.45">
      <c r="A11" s="2"/>
      <c r="B11" s="52" t="s">
        <v>43</v>
      </c>
      <c r="C11" s="53" t="s">
        <v>40</v>
      </c>
      <c r="D11" s="53" t="s">
        <v>44</v>
      </c>
      <c r="E11" s="54" t="s">
        <v>45</v>
      </c>
      <c r="F11" s="47"/>
      <c r="G11" s="52" t="s">
        <v>43</v>
      </c>
      <c r="H11" s="178" t="s">
        <v>51</v>
      </c>
      <c r="I11" s="179"/>
      <c r="J11" s="2"/>
      <c r="K11" s="2"/>
      <c r="L11" s="2"/>
      <c r="M11" s="31"/>
      <c r="O11">
        <v>11</v>
      </c>
      <c r="P11">
        <v>11</v>
      </c>
      <c r="Q11">
        <v>11</v>
      </c>
      <c r="R11">
        <v>11</v>
      </c>
    </row>
    <row r="12" spans="1:18" ht="21" customHeight="1" x14ac:dyDescent="0.45">
      <c r="A12" s="2"/>
      <c r="B12" s="55" t="s">
        <v>52</v>
      </c>
      <c r="C12" s="43">
        <f>ROUND($C$8*$C$21+$D$8*$C$22+$C$24,0)</f>
        <v>116</v>
      </c>
      <c r="D12" s="143">
        <f>VLOOKUP($C12, '국어 백분위 표'!$B$6:$D$117, 3, FALSE)</f>
        <v>76.576316323997389</v>
      </c>
      <c r="E12" s="44">
        <f>VLOOKUP($C12, '국어 백분위 표'!$B$6:$D$117, 2, FALSE)</f>
        <v>3</v>
      </c>
      <c r="F12" s="47"/>
      <c r="G12" s="55" t="s">
        <v>52</v>
      </c>
      <c r="H12" s="216">
        <f>IF(AND($M$36="불가능", $N$36="불가능"), "가능한 케이스 없음", IF(OR(M36="불가능", N36="불가능"), MIN(M36, N36), IF(M36=N36, M36, M36&amp;" 또는 "&amp;N36)))</f>
        <v>81</v>
      </c>
      <c r="I12" s="217"/>
      <c r="J12" s="2"/>
      <c r="K12" s="2"/>
      <c r="L12" s="2"/>
      <c r="M12" s="31"/>
      <c r="O12">
        <v>12</v>
      </c>
      <c r="P12">
        <v>12</v>
      </c>
      <c r="Q12">
        <v>12</v>
      </c>
      <c r="R12">
        <v>12</v>
      </c>
    </row>
    <row r="13" spans="1:18" ht="21" customHeight="1" x14ac:dyDescent="0.45">
      <c r="A13" s="2"/>
      <c r="B13" s="55" t="s">
        <v>53</v>
      </c>
      <c r="C13" s="43">
        <f>ROUND($C$8*$C$21+$D$8*$C$23+$C$25,0)</f>
        <v>119</v>
      </c>
      <c r="D13" s="143">
        <f>VLOOKUP($C13, '국어 백분위 표'!$B$6:$D$117, 3, FALSE)</f>
        <v>81.173802162088961</v>
      </c>
      <c r="E13" s="44">
        <f>VLOOKUP($C13, '국어 백분위 표'!$B$6:$D$117, 2, FALSE)</f>
        <v>3</v>
      </c>
      <c r="F13" s="47"/>
      <c r="G13" s="55" t="s">
        <v>53</v>
      </c>
      <c r="H13" s="214">
        <f>IF(AND(M37="불가능", N37="불가능"), "가능한 케이스 없음", IF(OR(M37="불가능", N37="불가능"), MIN(M37, N37), IF(M37=N37, M37, M37&amp;" 또는 "&amp;N37)))</f>
        <v>78</v>
      </c>
      <c r="I13" s="215"/>
      <c r="J13" s="2"/>
      <c r="K13" s="2"/>
      <c r="L13" s="2"/>
      <c r="M13" s="31"/>
      <c r="O13">
        <v>13</v>
      </c>
      <c r="P13">
        <v>13</v>
      </c>
      <c r="Q13">
        <v>13</v>
      </c>
      <c r="R13">
        <v>13</v>
      </c>
    </row>
    <row r="14" spans="1:18" ht="21" customHeight="1" x14ac:dyDescent="0.45">
      <c r="A14" s="2"/>
      <c r="B14" s="55" t="s">
        <v>54</v>
      </c>
      <c r="C14" s="43">
        <f>ROUND($C$9*$C$27+$D$9*$C$28+$C$31,0)</f>
        <v>125</v>
      </c>
      <c r="D14" s="143">
        <f>VLOOKUP($C14, '수학 백분위 표'!$B$6:$D$117, 3, FALSE)</f>
        <v>87.759507764430126</v>
      </c>
      <c r="E14" s="44">
        <f>VLOOKUP($C14, '수학 백분위 표'!$B$7:$D$118, 2, FALSE)</f>
        <v>3</v>
      </c>
      <c r="F14" s="47"/>
      <c r="G14" s="55" t="s">
        <v>54</v>
      </c>
      <c r="H14" s="214" t="str">
        <f>IF(AND(M38="불가능", N38="불가능"), "가능한 케이스 없음", IF(OR(M38="불가능", N38="불가능"), MIN(M38, N38), IF(M38=N38, M38, M38&amp;" 또는 "&amp;N38)))</f>
        <v>81 또는 82</v>
      </c>
      <c r="I14" s="215"/>
      <c r="J14" s="2"/>
      <c r="K14" s="2"/>
      <c r="L14" s="2"/>
      <c r="M14" s="31"/>
      <c r="O14">
        <v>14</v>
      </c>
      <c r="P14">
        <v>14</v>
      </c>
      <c r="Q14">
        <v>14</v>
      </c>
      <c r="R14">
        <v>14</v>
      </c>
    </row>
    <row r="15" spans="1:18" ht="21" customHeight="1" x14ac:dyDescent="0.45">
      <c r="A15" s="2"/>
      <c r="B15" s="55" t="s">
        <v>46</v>
      </c>
      <c r="C15" s="43">
        <f>ROUND($C$9*$C$27+$D$9*$C$29+$C$32,0)</f>
        <v>134</v>
      </c>
      <c r="D15" s="143">
        <f>VLOOKUP($C15, '수학 백분위 표'!$B$6:$D$117, 3, FALSE)</f>
        <v>96.784178142396712</v>
      </c>
      <c r="E15" s="44">
        <f>VLOOKUP($C15, '수학 백분위 표'!$B$6:$D$118, 2, FALSE)</f>
        <v>1</v>
      </c>
      <c r="F15" s="47"/>
      <c r="G15" s="55" t="s">
        <v>46</v>
      </c>
      <c r="H15" s="214">
        <f>IF(AND(M39="불가능", N39="불가능"), "가능한 케이스 없음", IF(OR(M39="불가능", N39="불가능"), MIN(M39, N39), IF(M39=N39, M39, M39&amp;" 또는 "&amp;N39)))</f>
        <v>73</v>
      </c>
      <c r="I15" s="215"/>
      <c r="J15" s="2"/>
      <c r="K15" s="2"/>
      <c r="L15" s="2"/>
      <c r="M15" s="31"/>
      <c r="O15">
        <v>15</v>
      </c>
      <c r="P15">
        <v>15</v>
      </c>
      <c r="Q15">
        <v>15</v>
      </c>
      <c r="R15">
        <v>15</v>
      </c>
    </row>
    <row r="16" spans="1:18" ht="21" customHeight="1" thickBot="1" x14ac:dyDescent="0.5">
      <c r="A16" s="2"/>
      <c r="B16" s="58" t="s">
        <v>47</v>
      </c>
      <c r="C16" s="45">
        <f>ROUND($C$9*$C$27+$D$9*$C$30+$C$33,0)</f>
        <v>130</v>
      </c>
      <c r="D16" s="144">
        <f>VLOOKUP($C16, '수학 백분위 표'!$B$6:$D$117, 3, FALSE)</f>
        <v>93.860064459419874</v>
      </c>
      <c r="E16" s="46">
        <f>VLOOKUP($C16, '수학 백분위 표'!$B$6:$D$118, 2, FALSE)</f>
        <v>2</v>
      </c>
      <c r="F16" s="47"/>
      <c r="G16" s="58" t="s">
        <v>47</v>
      </c>
      <c r="H16" s="212">
        <f>IF(AND(M40="불가능", N40="불가능"), "가능한 케이스 없음", IF(OR(M40="불가능", N40="불가능"), MIN(M40, N40), IF(M40=N40, M40, M40&amp;" 또는 "&amp;N40)))</f>
        <v>77</v>
      </c>
      <c r="I16" s="213"/>
      <c r="K16" s="2"/>
      <c r="L16" s="2"/>
      <c r="O16">
        <v>16</v>
      </c>
      <c r="P16">
        <v>16</v>
      </c>
      <c r="Q16">
        <v>16</v>
      </c>
      <c r="R16">
        <v>16</v>
      </c>
    </row>
    <row r="17" spans="1:18" x14ac:dyDescent="0.45">
      <c r="A17" s="2"/>
      <c r="B17" s="40"/>
      <c r="C17" s="40"/>
      <c r="D17" s="40"/>
      <c r="E17" s="41"/>
      <c r="F17" s="2"/>
      <c r="G17" s="41"/>
      <c r="H17" s="41"/>
      <c r="I17" s="41"/>
      <c r="J17" s="2"/>
      <c r="K17" s="2"/>
      <c r="L17" s="2"/>
      <c r="M17" s="31"/>
      <c r="O17">
        <v>17</v>
      </c>
      <c r="P17">
        <v>17</v>
      </c>
      <c r="Q17">
        <v>17</v>
      </c>
      <c r="R17">
        <v>17</v>
      </c>
    </row>
    <row r="18" spans="1:18" x14ac:dyDescent="0.45">
      <c r="A18" s="2"/>
      <c r="B18" s="1"/>
      <c r="C18" s="1"/>
      <c r="D18" s="1"/>
      <c r="E18" s="2"/>
      <c r="F18" s="2"/>
      <c r="G18" s="2"/>
      <c r="H18" s="2"/>
      <c r="I18" s="2"/>
      <c r="J18" s="2"/>
      <c r="K18" s="2"/>
      <c r="L18" s="2"/>
      <c r="M18" s="31"/>
      <c r="O18">
        <v>18</v>
      </c>
      <c r="P18">
        <v>18</v>
      </c>
      <c r="Q18">
        <v>18</v>
      </c>
      <c r="R18">
        <v>18</v>
      </c>
    </row>
    <row r="19" spans="1:18" x14ac:dyDescent="0.45">
      <c r="A19" s="2"/>
      <c r="B19" s="1"/>
      <c r="C19" s="1"/>
      <c r="D19" s="1"/>
      <c r="E19" s="2"/>
      <c r="F19" s="2"/>
      <c r="H19" s="2"/>
      <c r="I19" s="2"/>
      <c r="J19" s="2"/>
      <c r="K19" s="2"/>
      <c r="L19" s="2"/>
      <c r="M19" s="31"/>
      <c r="O19">
        <v>19</v>
      </c>
      <c r="P19">
        <v>19</v>
      </c>
      <c r="Q19">
        <v>19</v>
      </c>
      <c r="R19">
        <v>19</v>
      </c>
    </row>
    <row r="20" spans="1:18" ht="17.5" thickBot="1" x14ac:dyDescent="0.5">
      <c r="A20" s="2"/>
      <c r="B20" s="1"/>
      <c r="C20" s="1"/>
      <c r="D20" s="1"/>
      <c r="E20" s="2"/>
      <c r="F20" s="2"/>
      <c r="G20" s="2"/>
      <c r="H20" s="2"/>
      <c r="I20" s="2"/>
      <c r="J20" s="2"/>
      <c r="K20" s="2"/>
      <c r="L20" s="2"/>
      <c r="M20" s="31"/>
      <c r="O20">
        <v>20</v>
      </c>
      <c r="P20">
        <v>20</v>
      </c>
      <c r="Q20">
        <v>20</v>
      </c>
      <c r="R20">
        <v>20</v>
      </c>
    </row>
    <row r="21" spans="1:18" ht="21" customHeight="1" x14ac:dyDescent="0.45">
      <c r="A21" s="2"/>
      <c r="B21" s="33" t="s">
        <v>23</v>
      </c>
      <c r="C21" s="34">
        <v>1.1240000000000001</v>
      </c>
      <c r="D21" s="1"/>
      <c r="E21" s="2"/>
      <c r="F21" s="2"/>
      <c r="G21" s="177"/>
      <c r="H21" s="177"/>
      <c r="I21" s="177"/>
      <c r="J21" s="177"/>
      <c r="K21" s="2"/>
      <c r="L21" s="2"/>
      <c r="M21" s="31"/>
      <c r="O21">
        <v>21</v>
      </c>
      <c r="P21">
        <v>21</v>
      </c>
      <c r="Q21">
        <v>21</v>
      </c>
      <c r="R21">
        <v>21</v>
      </c>
    </row>
    <row r="22" spans="1:18" ht="21" customHeight="1" x14ac:dyDescent="0.45">
      <c r="A22" s="2"/>
      <c r="B22" s="35" t="s">
        <v>9</v>
      </c>
      <c r="C22" s="36">
        <v>0.92300000000000004</v>
      </c>
      <c r="D22" s="1"/>
      <c r="E22" s="2"/>
      <c r="F22" s="2"/>
      <c r="G22" s="1"/>
      <c r="H22" s="139"/>
      <c r="I22" s="139"/>
      <c r="J22" s="139"/>
      <c r="K22" s="2"/>
      <c r="L22" s="2"/>
      <c r="M22" s="31"/>
      <c r="O22">
        <v>22</v>
      </c>
      <c r="P22">
        <v>22</v>
      </c>
      <c r="Q22">
        <v>22</v>
      </c>
      <c r="R22">
        <v>22</v>
      </c>
    </row>
    <row r="23" spans="1:18" ht="21" customHeight="1" x14ac:dyDescent="0.45">
      <c r="A23" s="2"/>
      <c r="B23" s="35" t="s">
        <v>10</v>
      </c>
      <c r="C23" s="36">
        <v>0.98199999999999998</v>
      </c>
      <c r="D23" s="1"/>
      <c r="E23" s="2"/>
      <c r="F23" s="2"/>
      <c r="G23" s="139"/>
      <c r="H23" s="140"/>
      <c r="I23" s="140"/>
      <c r="J23" s="140"/>
      <c r="K23" s="16"/>
      <c r="L23" s="16"/>
      <c r="M23" s="31"/>
      <c r="O23">
        <v>23</v>
      </c>
      <c r="P23">
        <v>24</v>
      </c>
      <c r="Q23">
        <v>23</v>
      </c>
      <c r="R23">
        <v>23</v>
      </c>
    </row>
    <row r="24" spans="1:18" ht="21" customHeight="1" x14ac:dyDescent="0.45">
      <c r="A24" s="2"/>
      <c r="B24" s="35" t="s">
        <v>11</v>
      </c>
      <c r="C24" s="36">
        <v>38.700000000000003</v>
      </c>
      <c r="D24" s="1"/>
      <c r="E24" s="2"/>
      <c r="F24" s="2"/>
      <c r="G24" s="139"/>
      <c r="H24" s="141"/>
      <c r="I24" s="141"/>
      <c r="J24" s="141"/>
      <c r="K24" s="16"/>
      <c r="L24" s="16"/>
      <c r="M24" s="31"/>
      <c r="O24">
        <v>24</v>
      </c>
      <c r="P24" s="24"/>
      <c r="Q24">
        <v>24</v>
      </c>
      <c r="R24">
        <v>24</v>
      </c>
    </row>
    <row r="25" spans="1:18" ht="21" customHeight="1" thickBot="1" x14ac:dyDescent="0.5">
      <c r="A25" s="2"/>
      <c r="B25" s="37" t="s">
        <v>12</v>
      </c>
      <c r="C25" s="38">
        <v>40.700000000000003</v>
      </c>
      <c r="D25" s="1"/>
      <c r="E25" s="2"/>
      <c r="F25" s="2"/>
      <c r="G25" s="139"/>
      <c r="H25" s="141"/>
      <c r="I25" s="141"/>
      <c r="J25" s="141"/>
      <c r="K25" s="16"/>
      <c r="L25" s="16"/>
      <c r="M25" s="31"/>
      <c r="O25">
        <v>25</v>
      </c>
      <c r="P25" s="24"/>
      <c r="Q25">
        <v>25</v>
      </c>
      <c r="R25">
        <v>26</v>
      </c>
    </row>
    <row r="26" spans="1:18" ht="21" customHeight="1" thickBot="1" x14ac:dyDescent="0.5">
      <c r="A26" s="2"/>
      <c r="B26" s="39"/>
      <c r="C26" s="39"/>
      <c r="D26" s="1"/>
      <c r="E26" s="2"/>
      <c r="F26" s="20"/>
      <c r="G26" s="139"/>
      <c r="H26" s="142"/>
      <c r="I26" s="142"/>
      <c r="J26" s="142"/>
      <c r="K26" s="20"/>
      <c r="L26" s="20"/>
      <c r="M26" s="31"/>
      <c r="O26">
        <v>26</v>
      </c>
      <c r="Q26">
        <v>26</v>
      </c>
    </row>
    <row r="27" spans="1:18" ht="21" customHeight="1" x14ac:dyDescent="0.45">
      <c r="A27" s="2"/>
      <c r="B27" s="33" t="s">
        <v>27</v>
      </c>
      <c r="C27" s="34">
        <v>0.77749999999999997</v>
      </c>
      <c r="D27" s="1"/>
      <c r="E27" s="2"/>
      <c r="F27" s="20"/>
      <c r="G27" s="20"/>
      <c r="H27" s="20"/>
      <c r="I27" s="20"/>
      <c r="J27" s="20"/>
      <c r="K27" s="20"/>
      <c r="L27" s="20"/>
      <c r="M27" s="31"/>
      <c r="O27">
        <v>27</v>
      </c>
      <c r="Q27">
        <v>27</v>
      </c>
    </row>
    <row r="28" spans="1:18" ht="21" customHeight="1" x14ac:dyDescent="0.45">
      <c r="A28" s="2"/>
      <c r="B28" s="35" t="s">
        <v>15</v>
      </c>
      <c r="C28" s="36">
        <v>0.68700000000000006</v>
      </c>
      <c r="D28" s="1"/>
      <c r="E28" s="2"/>
      <c r="F28" s="20"/>
      <c r="G28" s="177"/>
      <c r="H28" s="177"/>
      <c r="I28" s="177"/>
      <c r="J28" s="177"/>
      <c r="K28" s="177"/>
      <c r="L28" s="2"/>
      <c r="M28" s="31"/>
      <c r="O28">
        <v>28</v>
      </c>
      <c r="Q28">
        <v>28</v>
      </c>
    </row>
    <row r="29" spans="1:18" ht="21" customHeight="1" x14ac:dyDescent="0.45">
      <c r="A29" s="2"/>
      <c r="B29" s="35" t="s">
        <v>16</v>
      </c>
      <c r="C29" s="36">
        <v>1.026</v>
      </c>
      <c r="D29" s="1"/>
      <c r="E29" s="2"/>
      <c r="F29" s="20"/>
      <c r="G29" s="1"/>
      <c r="H29" s="139"/>
      <c r="I29" s="139"/>
      <c r="J29" s="139"/>
      <c r="K29" s="139"/>
      <c r="L29" s="2"/>
      <c r="M29" s="31"/>
      <c r="O29">
        <v>29</v>
      </c>
      <c r="Q29">
        <v>29</v>
      </c>
    </row>
    <row r="30" spans="1:18" ht="21" customHeight="1" x14ac:dyDescent="0.45">
      <c r="A30" s="2"/>
      <c r="B30" s="35" t="s">
        <v>13</v>
      </c>
      <c r="C30" s="36">
        <v>0.81599999999999995</v>
      </c>
      <c r="D30" s="1"/>
      <c r="E30" s="2"/>
      <c r="F30" s="20"/>
      <c r="G30" s="139"/>
      <c r="H30" s="140"/>
      <c r="I30" s="140"/>
      <c r="J30" s="140"/>
      <c r="K30" s="140"/>
      <c r="L30" s="2"/>
      <c r="M30" s="31"/>
      <c r="O30">
        <v>30</v>
      </c>
      <c r="Q30">
        <v>30</v>
      </c>
    </row>
    <row r="31" spans="1:18" ht="21" customHeight="1" x14ac:dyDescent="0.45">
      <c r="A31" s="2"/>
      <c r="B31" s="35" t="s">
        <v>14</v>
      </c>
      <c r="C31" s="36">
        <v>62</v>
      </c>
      <c r="D31" s="1"/>
      <c r="E31" s="2"/>
      <c r="F31" s="20"/>
      <c r="G31" s="139"/>
      <c r="H31" s="141"/>
      <c r="I31" s="141"/>
      <c r="J31" s="141"/>
      <c r="K31" s="141"/>
      <c r="L31" s="2"/>
      <c r="M31" s="31"/>
      <c r="O31">
        <v>31</v>
      </c>
      <c r="Q31">
        <v>31</v>
      </c>
    </row>
    <row r="32" spans="1:18" ht="21" customHeight="1" x14ac:dyDescent="0.45">
      <c r="A32" s="2"/>
      <c r="B32" s="35" t="s">
        <v>17</v>
      </c>
      <c r="C32" s="36">
        <v>63.7</v>
      </c>
      <c r="D32" s="1"/>
      <c r="E32" s="2"/>
      <c r="F32" s="20"/>
      <c r="G32" s="139"/>
      <c r="H32" s="141"/>
      <c r="I32" s="141"/>
      <c r="J32" s="141"/>
      <c r="K32" s="141"/>
      <c r="L32" s="2"/>
      <c r="M32" s="31"/>
      <c r="O32">
        <v>32</v>
      </c>
      <c r="Q32">
        <v>32</v>
      </c>
    </row>
    <row r="33" spans="1:17" ht="21" customHeight="1" thickBot="1" x14ac:dyDescent="0.5">
      <c r="A33" s="2"/>
      <c r="B33" s="37" t="s">
        <v>18</v>
      </c>
      <c r="C33" s="38">
        <v>63.4</v>
      </c>
      <c r="D33" s="1"/>
      <c r="E33" s="2"/>
      <c r="F33" s="20"/>
      <c r="G33" s="139"/>
      <c r="H33" s="142"/>
      <c r="I33" s="142"/>
      <c r="J33" s="142"/>
      <c r="K33" s="142"/>
      <c r="L33" s="2"/>
      <c r="M33" s="31"/>
      <c r="O33">
        <v>33</v>
      </c>
      <c r="Q33">
        <v>33</v>
      </c>
    </row>
    <row r="34" spans="1:17" x14ac:dyDescent="0.45">
      <c r="A34" s="2"/>
      <c r="B34" s="1"/>
      <c r="C34" s="1"/>
      <c r="D34" s="1"/>
      <c r="E34" s="2"/>
      <c r="F34" s="20"/>
      <c r="G34" s="20"/>
      <c r="H34" s="20"/>
      <c r="I34" s="20"/>
      <c r="J34" s="20"/>
      <c r="K34" s="2"/>
      <c r="L34" s="2"/>
      <c r="M34" s="31"/>
      <c r="O34">
        <v>34</v>
      </c>
      <c r="Q34">
        <v>34</v>
      </c>
    </row>
    <row r="35" spans="1:17" x14ac:dyDescent="0.45">
      <c r="A35" s="2"/>
      <c r="B35" s="1"/>
      <c r="C35" s="1"/>
      <c r="D35" s="1"/>
      <c r="E35" s="2"/>
      <c r="F35" s="20"/>
      <c r="G35" s="20"/>
      <c r="H35" s="20"/>
      <c r="I35" s="20"/>
      <c r="J35" s="20"/>
      <c r="K35" s="2"/>
      <c r="L35" s="2"/>
      <c r="M35" s="31"/>
      <c r="O35">
        <v>35</v>
      </c>
      <c r="Q35">
        <v>35</v>
      </c>
    </row>
    <row r="36" spans="1:17" x14ac:dyDescent="0.45">
      <c r="E36" s="32"/>
      <c r="F36" s="32"/>
      <c r="G36" s="29">
        <f>($H$8-0.5-$I$8*$C$22-$C$24)/$C$21</f>
        <v>58.268683274021349</v>
      </c>
      <c r="H36" s="29">
        <f>($H$8+0.499-$I$8*$C$22-$C$24)/$C$21</f>
        <v>59.157473309608534</v>
      </c>
      <c r="I36" s="30">
        <f>ROUNDUP(G36, 0)</f>
        <v>59</v>
      </c>
      <c r="J36" s="30">
        <f>ROUNDDOWN(H36, 0)</f>
        <v>59</v>
      </c>
      <c r="K36" s="29">
        <f>ROUNDUP(G36, 0)+$I$8</f>
        <v>81</v>
      </c>
      <c r="L36" s="29">
        <f>ROUNDDOWN(H36, 0)+$I$8</f>
        <v>81</v>
      </c>
      <c r="M36" s="29">
        <f>IF(OR($I36&gt;76, $J36&lt;0, AND($I36=75, $J36=75), AND($I36=1, $J36=1), $I36&gt;$J36, K36&gt;100, K36=99, K36=1, K36&lt;0, $I$8&gt;24, $I$8=23, $I$8=1, $I$8&lt;0), "불가능", K36)</f>
        <v>81</v>
      </c>
      <c r="N36" s="29">
        <f>IF(OR($I36&gt;76, $J36&lt;0, AND($I36=75, $J36=75), AND($I36=1, $J36=1), $I36&gt;$J36, L36&gt;100, L36=99, L36=1, L36&lt;0, $I$8&gt;24, $I$8=23, $I$8=1, $I$8&lt;0, H36&lt;0), "불가능", L36)</f>
        <v>81</v>
      </c>
      <c r="O36">
        <v>36</v>
      </c>
      <c r="Q36">
        <v>36</v>
      </c>
    </row>
    <row r="37" spans="1:17" x14ac:dyDescent="0.45">
      <c r="E37" s="32"/>
      <c r="F37" s="32"/>
      <c r="G37" s="29">
        <f>($H$8-0.5-$I$8*$C$23-$C$25)/$C$21</f>
        <v>55.334519572953731</v>
      </c>
      <c r="H37" s="29">
        <f>($H$8+0.499-$I$8*$C$23-$C$25)/$C$21</f>
        <v>56.223309608540916</v>
      </c>
      <c r="I37" s="30">
        <f>ROUNDUP(G37, 0)</f>
        <v>56</v>
      </c>
      <c r="J37" s="30">
        <f>ROUNDDOWN(H37, 0)</f>
        <v>56</v>
      </c>
      <c r="K37" s="29">
        <f>ROUNDUP(G37, 0)+$I$8</f>
        <v>78</v>
      </c>
      <c r="L37" s="29">
        <f>ROUNDDOWN(H37, 0)+$I$8</f>
        <v>78</v>
      </c>
      <c r="M37" s="29">
        <f>IF(OR($I37&gt;76, $J37&lt;0, AND($I37=75, $J37=75), AND($I37=1, $J37=1), $I37&gt;$J37, K37&gt;100, K37=99, K37=1, K37&lt;0, $I$8&gt;24, $I$8=23, $I$8=1, $I$8&lt;0), "불가능", K37)</f>
        <v>78</v>
      </c>
      <c r="N37" s="29">
        <f>IF(OR($I37&gt;76, $J37&lt;0, AND($I37=75, $J37=75), AND($I37=1, $J37=1), $I37&gt;$J37, L37&gt;100, L37=99, L37=1, L37&lt;0, $I$8&gt;24, $I$8=23, $I$8=1, $I$8&lt;0, H37&lt;0), "불가능", L37)</f>
        <v>78</v>
      </c>
      <c r="O37">
        <v>37</v>
      </c>
      <c r="Q37">
        <v>37</v>
      </c>
    </row>
    <row r="38" spans="1:17" x14ac:dyDescent="0.45">
      <c r="E38" s="32"/>
      <c r="F38" s="32"/>
      <c r="G38" s="29">
        <f>($H$9-0.5-$I$9*$C$28-$C$31)/$C$27</f>
        <v>65.845659163987136</v>
      </c>
      <c r="H38" s="29">
        <f>($H$9+0.499-$I$9*$C$28-$C$31)/$C$27</f>
        <v>67.130546623794203</v>
      </c>
      <c r="I38" s="30">
        <f>ROUNDUP(G38, 0)</f>
        <v>66</v>
      </c>
      <c r="J38" s="30">
        <f>ROUNDDOWN(H38, 0)</f>
        <v>67</v>
      </c>
      <c r="K38" s="29">
        <f>ROUNDUP(G38, 0)+$I$9</f>
        <v>81</v>
      </c>
      <c r="L38" s="29">
        <f>ROUNDDOWN(H38, 0)+$I$9</f>
        <v>82</v>
      </c>
      <c r="M38" s="29">
        <f t="shared" ref="M38:M40" si="0">IF(OR($I38&gt;74, $J38&lt;0, AND($I38=73, $J38=73), AND($I38=1, $J38=1), $I38&gt;$J38, K38&gt;100, K38=99, K38=1, K38&lt;0, $I$9&gt;26, $I$9=25, $I$9=1, $I$9&lt;0), "불가능", K38)</f>
        <v>81</v>
      </c>
      <c r="N38" s="29">
        <f>IF(OR($I38&gt;74, $J38&lt;0, AND($I38=73, $J38=73), AND($I38=1, $J38=1), $I38&gt;$J38, L38&gt;100, L38=99, L38=1, L38&lt;0, $I$9&gt;26, $I$9=25, $I$9=1, $I$9&lt;0, H38&lt;0), "불가능", L38)</f>
        <v>82</v>
      </c>
      <c r="O38">
        <v>38</v>
      </c>
      <c r="Q38">
        <v>38</v>
      </c>
    </row>
    <row r="39" spans="1:17" x14ac:dyDescent="0.45">
      <c r="E39" s="32"/>
      <c r="F39" s="32"/>
      <c r="G39" s="29">
        <f>($H$9-0.5-$I$9*$C$29-$C$32)/$C$27</f>
        <v>57.118971061093248</v>
      </c>
      <c r="H39" s="29">
        <f>($H$9+0.499-$I$9*$C$29-$C$32)/$C$27</f>
        <v>58.403858520900314</v>
      </c>
      <c r="I39" s="30">
        <f>ROUNDUP(G39, 0)</f>
        <v>58</v>
      </c>
      <c r="J39" s="30">
        <f>ROUNDDOWN(H39, 0)</f>
        <v>58</v>
      </c>
      <c r="K39" s="29">
        <f>ROUNDUP(G39, 0)+$I$9</f>
        <v>73</v>
      </c>
      <c r="L39" s="29">
        <f>ROUNDDOWN(H39, 0)+$I$9</f>
        <v>73</v>
      </c>
      <c r="M39" s="29">
        <f t="shared" si="0"/>
        <v>73</v>
      </c>
      <c r="N39" s="29">
        <f>IF(OR($I39&gt;74, $J39&lt;0, AND($I39=73, $J39=73), AND($I39=1, $J39=1), $I39&gt;$J39, L39&gt;100, L39=99, L39=1, L39&lt;0, $I$9&gt;26, $I$9=25, $I$9=1, $I$9&lt;0, H39&lt;0), "불가능", L39)</f>
        <v>73</v>
      </c>
      <c r="O39">
        <v>39</v>
      </c>
      <c r="Q39">
        <v>39</v>
      </c>
    </row>
    <row r="40" spans="1:17" x14ac:dyDescent="0.45">
      <c r="E40" s="32"/>
      <c r="F40" s="32"/>
      <c r="G40" s="29">
        <f>($H$9-0.5-$I$9*$C$30-$C$33)/$C$27</f>
        <v>61.556270096463031</v>
      </c>
      <c r="H40" s="29">
        <f>($H$9+0.499-$I$9*$C$30-$C$33)/$C$27</f>
        <v>62.841157556270105</v>
      </c>
      <c r="I40" s="30">
        <f>ROUNDUP(G40, 0)</f>
        <v>62</v>
      </c>
      <c r="J40" s="30">
        <f>ROUNDDOWN(H40, 0)</f>
        <v>62</v>
      </c>
      <c r="K40" s="29">
        <f>ROUNDUP(G40, 0)+$I$9</f>
        <v>77</v>
      </c>
      <c r="L40" s="29">
        <f>ROUNDDOWN(H40, 0)+$I$9</f>
        <v>77</v>
      </c>
      <c r="M40" s="29">
        <f t="shared" si="0"/>
        <v>77</v>
      </c>
      <c r="N40" s="29">
        <f>IF(OR($I40&gt;74, $J40&lt;0, AND($I40=73, $J40=73), AND($I40=1, $J40=1), $I40&gt;$J40, L40&gt;100, L40=99, L40=1, L40&lt;0, $I$9&gt;26, $I$9=25, $I$9=1, $I$9&lt;0, H40&lt;0), "불가능", L40)</f>
        <v>77</v>
      </c>
      <c r="O40">
        <v>40</v>
      </c>
      <c r="Q40">
        <v>40</v>
      </c>
    </row>
    <row r="41" spans="1:17" x14ac:dyDescent="0.45">
      <c r="E41" s="32"/>
      <c r="F41" s="32"/>
      <c r="G41" s="32"/>
      <c r="H41" s="32"/>
      <c r="I41" s="32"/>
      <c r="J41" s="32"/>
      <c r="K41" s="32"/>
      <c r="L41" s="32"/>
      <c r="O41">
        <v>41</v>
      </c>
      <c r="Q41">
        <v>41</v>
      </c>
    </row>
    <row r="42" spans="1:17" x14ac:dyDescent="0.45">
      <c r="E42" s="32"/>
      <c r="F42" s="32"/>
      <c r="G42" s="32"/>
      <c r="H42" s="32"/>
      <c r="I42" s="32"/>
      <c r="J42" s="32"/>
      <c r="K42" s="32"/>
      <c r="L42" s="32"/>
      <c r="O42">
        <v>42</v>
      </c>
      <c r="Q42">
        <v>42</v>
      </c>
    </row>
    <row r="43" spans="1:17" x14ac:dyDescent="0.45">
      <c r="O43">
        <v>43</v>
      </c>
      <c r="Q43">
        <v>43</v>
      </c>
    </row>
    <row r="44" spans="1:17" x14ac:dyDescent="0.45">
      <c r="O44">
        <v>44</v>
      </c>
      <c r="Q44">
        <v>44</v>
      </c>
    </row>
    <row r="45" spans="1:17" x14ac:dyDescent="0.45">
      <c r="O45">
        <v>45</v>
      </c>
      <c r="Q45">
        <v>45</v>
      </c>
    </row>
    <row r="46" spans="1:17" x14ac:dyDescent="0.45">
      <c r="O46">
        <v>46</v>
      </c>
      <c r="Q46">
        <v>46</v>
      </c>
    </row>
    <row r="47" spans="1:17" x14ac:dyDescent="0.45">
      <c r="O47">
        <v>47</v>
      </c>
      <c r="Q47">
        <v>47</v>
      </c>
    </row>
    <row r="48" spans="1:17" x14ac:dyDescent="0.45">
      <c r="O48">
        <v>48</v>
      </c>
      <c r="Q48">
        <v>48</v>
      </c>
    </row>
    <row r="49" spans="15:17" x14ac:dyDescent="0.45">
      <c r="O49">
        <v>49</v>
      </c>
      <c r="Q49">
        <v>49</v>
      </c>
    </row>
    <row r="50" spans="15:17" x14ac:dyDescent="0.45">
      <c r="O50">
        <v>50</v>
      </c>
      <c r="Q50">
        <v>50</v>
      </c>
    </row>
    <row r="51" spans="15:17" x14ac:dyDescent="0.45">
      <c r="O51">
        <v>51</v>
      </c>
      <c r="Q51">
        <v>51</v>
      </c>
    </row>
    <row r="52" spans="15:17" x14ac:dyDescent="0.45">
      <c r="O52">
        <v>52</v>
      </c>
      <c r="Q52">
        <v>52</v>
      </c>
    </row>
    <row r="53" spans="15:17" x14ac:dyDescent="0.45">
      <c r="O53">
        <v>53</v>
      </c>
      <c r="Q53">
        <v>53</v>
      </c>
    </row>
    <row r="54" spans="15:17" x14ac:dyDescent="0.45">
      <c r="O54">
        <v>54</v>
      </c>
      <c r="Q54">
        <v>54</v>
      </c>
    </row>
    <row r="55" spans="15:17" x14ac:dyDescent="0.45">
      <c r="O55">
        <v>55</v>
      </c>
      <c r="Q55">
        <v>55</v>
      </c>
    </row>
    <row r="56" spans="15:17" x14ac:dyDescent="0.45">
      <c r="O56">
        <v>56</v>
      </c>
      <c r="Q56">
        <v>56</v>
      </c>
    </row>
    <row r="57" spans="15:17" x14ac:dyDescent="0.45">
      <c r="O57">
        <v>57</v>
      </c>
      <c r="Q57">
        <v>57</v>
      </c>
    </row>
    <row r="58" spans="15:17" x14ac:dyDescent="0.45">
      <c r="O58">
        <v>58</v>
      </c>
      <c r="Q58">
        <v>58</v>
      </c>
    </row>
    <row r="59" spans="15:17" x14ac:dyDescent="0.45">
      <c r="O59">
        <v>59</v>
      </c>
      <c r="Q59">
        <v>59</v>
      </c>
    </row>
    <row r="60" spans="15:17" x14ac:dyDescent="0.45">
      <c r="O60">
        <v>60</v>
      </c>
      <c r="Q60">
        <v>60</v>
      </c>
    </row>
    <row r="61" spans="15:17" x14ac:dyDescent="0.45">
      <c r="O61">
        <v>61</v>
      </c>
      <c r="Q61">
        <v>61</v>
      </c>
    </row>
    <row r="62" spans="15:17" x14ac:dyDescent="0.45">
      <c r="O62">
        <v>62</v>
      </c>
      <c r="Q62">
        <v>62</v>
      </c>
    </row>
    <row r="63" spans="15:17" x14ac:dyDescent="0.45">
      <c r="O63">
        <v>63</v>
      </c>
      <c r="Q63">
        <v>63</v>
      </c>
    </row>
    <row r="64" spans="15:17" x14ac:dyDescent="0.45">
      <c r="O64">
        <v>64</v>
      </c>
      <c r="Q64">
        <v>64</v>
      </c>
    </row>
    <row r="65" spans="15:19" x14ac:dyDescent="0.45">
      <c r="O65">
        <v>65</v>
      </c>
      <c r="Q65">
        <v>65</v>
      </c>
    </row>
    <row r="66" spans="15:19" x14ac:dyDescent="0.45">
      <c r="O66">
        <v>66</v>
      </c>
      <c r="Q66">
        <v>66</v>
      </c>
    </row>
    <row r="67" spans="15:19" x14ac:dyDescent="0.45">
      <c r="O67">
        <v>67</v>
      </c>
      <c r="Q67">
        <v>67</v>
      </c>
    </row>
    <row r="68" spans="15:19" x14ac:dyDescent="0.45">
      <c r="O68">
        <v>68</v>
      </c>
      <c r="Q68">
        <v>68</v>
      </c>
    </row>
    <row r="69" spans="15:19" x14ac:dyDescent="0.45">
      <c r="O69">
        <v>69</v>
      </c>
      <c r="Q69">
        <v>69</v>
      </c>
    </row>
    <row r="70" spans="15:19" x14ac:dyDescent="0.45">
      <c r="O70">
        <v>70</v>
      </c>
      <c r="Q70">
        <v>70</v>
      </c>
    </row>
    <row r="71" spans="15:19" x14ac:dyDescent="0.45">
      <c r="O71">
        <v>71</v>
      </c>
      <c r="Q71">
        <v>71</v>
      </c>
    </row>
    <row r="72" spans="15:19" x14ac:dyDescent="0.45">
      <c r="O72">
        <v>72</v>
      </c>
      <c r="Q72">
        <v>72</v>
      </c>
    </row>
    <row r="73" spans="15:19" x14ac:dyDescent="0.45">
      <c r="O73">
        <v>73</v>
      </c>
      <c r="Q73">
        <v>74</v>
      </c>
    </row>
    <row r="74" spans="15:19" x14ac:dyDescent="0.45">
      <c r="O74">
        <v>74</v>
      </c>
    </row>
    <row r="75" spans="15:19" x14ac:dyDescent="0.45">
      <c r="O75">
        <v>76</v>
      </c>
    </row>
    <row r="76" spans="15:19" ht="17.5" thickBot="1" x14ac:dyDescent="0.5"/>
    <row r="77" spans="15:19" ht="17.5" thickBot="1" x14ac:dyDescent="0.5">
      <c r="O77" s="186" t="s">
        <v>33</v>
      </c>
      <c r="P77" s="187"/>
      <c r="Q77" s="187"/>
      <c r="R77" s="188"/>
      <c r="S77" s="2"/>
    </row>
    <row r="78" spans="15:19" x14ac:dyDescent="0.45">
      <c r="O78" s="10"/>
      <c r="P78" s="11" t="s">
        <v>19</v>
      </c>
      <c r="Q78" s="11" t="s">
        <v>21</v>
      </c>
      <c r="R78" s="12" t="s">
        <v>28</v>
      </c>
      <c r="S78" s="2"/>
    </row>
    <row r="79" spans="15:19" x14ac:dyDescent="0.45">
      <c r="O79" s="13" t="s">
        <v>32</v>
      </c>
      <c r="P79" s="14">
        <v>189902</v>
      </c>
      <c r="Q79" s="14">
        <v>97048</v>
      </c>
      <c r="R79" s="15">
        <f>P79+Q79</f>
        <v>286950</v>
      </c>
      <c r="S79" s="16"/>
    </row>
    <row r="80" spans="15:19" x14ac:dyDescent="0.45">
      <c r="O80" s="17" t="s">
        <v>29</v>
      </c>
      <c r="P80" s="18">
        <v>42.23</v>
      </c>
      <c r="Q80" s="18">
        <v>51.05</v>
      </c>
      <c r="R80" s="19">
        <f>(P80*$P$79+Q80*$Q$79)/$R$79</f>
        <v>45.212970412963926</v>
      </c>
      <c r="S80" s="16"/>
    </row>
    <row r="81" spans="15:19" x14ac:dyDescent="0.45">
      <c r="O81" s="17" t="s">
        <v>30</v>
      </c>
      <c r="P81" s="18">
        <f>P82-P80</f>
        <v>15.800000000000004</v>
      </c>
      <c r="Q81" s="18">
        <f>Q82-Q80</f>
        <v>16.5</v>
      </c>
      <c r="R81" s="19">
        <f>(P81*$P$79+Q81*$Q$79)/$R$79</f>
        <v>16.03674368356857</v>
      </c>
      <c r="S81" s="16"/>
    </row>
    <row r="82" spans="15:19" ht="17.5" thickBot="1" x14ac:dyDescent="0.5">
      <c r="O82" s="21" t="s">
        <v>31</v>
      </c>
      <c r="P82" s="22">
        <v>58.03</v>
      </c>
      <c r="Q82" s="22">
        <v>67.55</v>
      </c>
      <c r="R82" s="23">
        <f>(P82*$P$79+Q82*$Q$79)/$R$79</f>
        <v>61.2497140965325</v>
      </c>
      <c r="S82" s="20"/>
    </row>
    <row r="83" spans="15:19" ht="17.5" thickBot="1" x14ac:dyDescent="0.5">
      <c r="O83" s="20"/>
      <c r="P83" s="20"/>
      <c r="Q83" s="20"/>
      <c r="R83" s="20"/>
      <c r="S83" s="20"/>
    </row>
    <row r="84" spans="15:19" ht="17.5" thickBot="1" x14ac:dyDescent="0.5">
      <c r="O84" s="189" t="s">
        <v>34</v>
      </c>
      <c r="P84" s="190"/>
      <c r="Q84" s="190"/>
      <c r="R84" s="190"/>
      <c r="S84" s="191"/>
    </row>
    <row r="85" spans="15:19" x14ac:dyDescent="0.45">
      <c r="O85" s="25"/>
      <c r="P85" s="26" t="s">
        <v>20</v>
      </c>
      <c r="Q85" s="26" t="s">
        <v>35</v>
      </c>
      <c r="R85" s="26" t="s">
        <v>36</v>
      </c>
      <c r="S85" s="27" t="s">
        <v>28</v>
      </c>
    </row>
    <row r="86" spans="15:19" x14ac:dyDescent="0.45">
      <c r="O86" s="17" t="s">
        <v>32</v>
      </c>
      <c r="P86" s="14">
        <v>155934</v>
      </c>
      <c r="Q86" s="14">
        <v>117473</v>
      </c>
      <c r="R86" s="14">
        <v>12592</v>
      </c>
      <c r="S86" s="28">
        <f>P86+Q86+R86</f>
        <v>285999</v>
      </c>
    </row>
    <row r="87" spans="15:19" x14ac:dyDescent="0.45">
      <c r="O87" s="17" t="s">
        <v>29</v>
      </c>
      <c r="P87" s="18">
        <v>19.68</v>
      </c>
      <c r="Q87" s="18">
        <v>36.46</v>
      </c>
      <c r="R87" s="18">
        <v>26.75</v>
      </c>
      <c r="S87" s="19">
        <f>(P87*$P$86+Q87*$Q$86+R87*$R$86)/$S$86</f>
        <v>26.883599942657142</v>
      </c>
    </row>
    <row r="88" spans="15:19" x14ac:dyDescent="0.45">
      <c r="O88" s="17" t="s">
        <v>30</v>
      </c>
      <c r="P88" s="18">
        <f>P89-P87</f>
        <v>8.7600000000000016</v>
      </c>
      <c r="Q88" s="18">
        <f>Q89-Q87</f>
        <v>11.269999999999996</v>
      </c>
      <c r="R88" s="18">
        <f>R89-R87</f>
        <v>9.0600000000000023</v>
      </c>
      <c r="S88" s="19">
        <f>(P88*$P$86+Q88*$Q$86+R88*$R$86)/$S$86</f>
        <v>9.8041813782565672</v>
      </c>
    </row>
    <row r="89" spans="15:19" ht="17.5" thickBot="1" x14ac:dyDescent="0.5">
      <c r="O89" s="21" t="s">
        <v>31</v>
      </c>
      <c r="P89" s="22">
        <v>28.44</v>
      </c>
      <c r="Q89" s="22">
        <v>47.73</v>
      </c>
      <c r="R89" s="22">
        <v>35.81</v>
      </c>
      <c r="S89" s="23">
        <f>(P89*$P$86+Q89*$Q$86+R89*$R$86)/$S$86</f>
        <v>36.687781320913707</v>
      </c>
    </row>
  </sheetData>
  <sheetProtection algorithmName="SHA-512" hashValue="6Oc5LdNuLKpFQAf/h/yBhkVeEbKnlMmEOBJAap7TAwfKtqkk9kTeSRrXIwYzBt+mcIIbLZl1F7XLJPQ1LgvCgQ==" saltValue="ZpFpU8IR5dDhbFSbENU3jg==" spinCount="100000" sheet="1" selectLockedCells="1" autoFilter="0"/>
  <protectedRanges>
    <protectedRange sqref="C8:E9" name="범위1"/>
    <protectedRange sqref="H8:I9" name="범위2"/>
  </protectedRanges>
  <autoFilter ref="B11:B16" xr:uid="{BC7449F0-7DDB-49FB-9703-0B57D4E6D635}"/>
  <mergeCells count="19">
    <mergeCell ref="O77:R77"/>
    <mergeCell ref="O84:S84"/>
    <mergeCell ref="B5:E6"/>
    <mergeCell ref="B10:E10"/>
    <mergeCell ref="D7:E7"/>
    <mergeCell ref="D8:E8"/>
    <mergeCell ref="G5:I6"/>
    <mergeCell ref="G10:I10"/>
    <mergeCell ref="H16:I16"/>
    <mergeCell ref="H15:I15"/>
    <mergeCell ref="H14:I14"/>
    <mergeCell ref="H13:I13"/>
    <mergeCell ref="H12:I12"/>
    <mergeCell ref="G21:J21"/>
    <mergeCell ref="G28:K28"/>
    <mergeCell ref="H11:I11"/>
    <mergeCell ref="C2:E2"/>
    <mergeCell ref="C3:E3"/>
    <mergeCell ref="D9:E9"/>
  </mergeCells>
  <phoneticPr fontId="1" type="noConversion"/>
  <dataValidations xWindow="781" yWindow="600" count="4">
    <dataValidation type="list" allowBlank="1" showErrorMessage="1" errorTitle="입력할 수 없는 값입니다." error="국어 공통과목 원점수의 범위는 다음과 같습니다._x000a_[0 이상 76 이하의 범위에서 1과 75를 제외한 정수]" promptTitle="국어" prompt="ㄹㄹ" sqref="C8" xr:uid="{81FEA36A-2A09-4652-8B75-70295D98BE1A}">
      <formula1>$O$1:$O$75</formula1>
    </dataValidation>
    <dataValidation type="list" allowBlank="1" showInputMessage="1" showErrorMessage="1" errorTitle="입력할 수 없는 값입니다." error="수학 선택과목 원점수의 범위는 다음과 같습니다._x000a_[0 이상 26 이하의 범위에서 1과 25를 제외한 정수]" sqref="D9:E9 I9" xr:uid="{6B2519B0-8C6C-44C9-9ACA-B3A3CF449B06}">
      <formula1>$R$1:$R$25</formula1>
    </dataValidation>
    <dataValidation type="list" allowBlank="1" showInputMessage="1" showErrorMessage="1" errorTitle="입력할 수 없는 값입니다." error="수학 공통과목 원점수의 범위는 다음과 같습니다._x000a_[0 이상 74 이하의 범위에서 1과 73을 제외한 정수]" sqref="C9" xr:uid="{1C862E91-9456-4CD4-84FC-E08AD4503751}">
      <formula1>$Q$1:$Q$73</formula1>
    </dataValidation>
    <dataValidation type="list" allowBlank="1" showInputMessage="1" showErrorMessage="1" errorTitle="입력할 수 없는 값입니다." error="국어 선택과목 원점수의 범위는 다음과 같습니다._x000a_[0 이상 24 이하의 범위에서 1과 23을 제외한 정수]" sqref="D8:E8 I8" xr:uid="{63174EEE-2DED-4E38-B3D4-936614C8B10C}">
      <formula1>$P$1:$P$23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81" yWindow="600" count="2">
        <x14:dataValidation type="list" allowBlank="1" showErrorMessage="1" errorTitle="입력할 수 없는 값입니다." error="2024학년도 대학수학능력시험 국어 영역의 표준점수 범위는 다음과 같습니다._x000a_[39 이상 150 이하의 범위에서 149를 제외한 정수]" xr:uid="{BF8CA3A3-B055-4E54-AF96-445AE4D45415}">
          <x14:formula1>
            <xm:f>'인원 입력 기능'!$B$5:$B$115</xm:f>
          </x14:formula1>
          <xm:sqref>H8</xm:sqref>
        </x14:dataValidation>
        <x14:dataValidation type="list" allowBlank="1" showInputMessage="1" showErrorMessage="1" errorTitle="입력할 수 없는 값입니다." error="2024학년도 대학수학능력시험 수학 영역의 표준점수 범위는 다음과 같습니다._x000a_[62 이상 148 이하의 범위에서 147을 제외한 정수]" xr:uid="{62D1FBFE-A989-45CA-8B8B-BEE96865A735}">
          <x14:formula1>
            <xm:f>'인원 입력 기능'!$G$5:$G$90</xm:f>
          </x14:formula1>
          <xm:sqref>H9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1599-ED7E-DD48-BC90-9ECDA184EE14}">
  <sheetPr>
    <tabColor rgb="FFFFFF00"/>
  </sheetPr>
  <dimension ref="A1:N140"/>
  <sheetViews>
    <sheetView showGridLines="0" showRuler="0" topLeftCell="C1" zoomScale="85" zoomScaleNormal="85" zoomScalePageLayoutView="40" workbookViewId="0">
      <selection activeCell="M1" sqref="M1:N1048576"/>
    </sheetView>
  </sheetViews>
  <sheetFormatPr defaultRowHeight="17" x14ac:dyDescent="0.45"/>
  <cols>
    <col min="1" max="1" width="11.08203125" customWidth="1"/>
    <col min="2" max="2" width="14.08203125" style="51" customWidth="1"/>
    <col min="3" max="4" width="21.25" style="51" customWidth="1"/>
    <col min="5" max="8" width="14.08203125" customWidth="1"/>
    <col min="9" max="9" width="17.08203125" customWidth="1"/>
    <col min="10" max="10" width="18.08203125" customWidth="1"/>
    <col min="11" max="11" width="12.1640625" customWidth="1"/>
    <col min="13" max="14" width="8.6640625" hidden="1" customWidth="1"/>
  </cols>
  <sheetData>
    <row r="1" spans="1:14" ht="17.5" customHeight="1" thickBot="1" x14ac:dyDescent="0.5">
      <c r="A1" s="2"/>
      <c r="B1" s="47"/>
      <c r="C1" s="47"/>
      <c r="D1" s="47"/>
      <c r="E1" s="2"/>
      <c r="F1" s="2"/>
      <c r="G1" s="2"/>
      <c r="H1" s="2"/>
      <c r="I1" s="2"/>
      <c r="J1" s="2"/>
    </row>
    <row r="2" spans="1:14" ht="25" customHeight="1" thickBot="1" x14ac:dyDescent="0.5">
      <c r="A2" s="2"/>
      <c r="B2" s="100" t="s">
        <v>65</v>
      </c>
      <c r="C2" s="218" t="s">
        <v>72</v>
      </c>
      <c r="D2" s="219"/>
      <c r="E2" s="101" t="s">
        <v>6</v>
      </c>
      <c r="F2" s="102" t="s">
        <v>37</v>
      </c>
      <c r="G2" s="103" t="s">
        <v>5</v>
      </c>
      <c r="H2" s="109">
        <f>MAX('인원 입력 기능'!F:F)</f>
        <v>443090</v>
      </c>
      <c r="I2" s="2"/>
      <c r="J2" s="2"/>
    </row>
    <row r="3" spans="1:14" ht="25" customHeight="1" thickBot="1" x14ac:dyDescent="0.5">
      <c r="A3" s="2"/>
      <c r="B3" s="137" t="s">
        <v>71</v>
      </c>
      <c r="C3" s="220" t="s">
        <v>66</v>
      </c>
      <c r="D3" s="221"/>
      <c r="E3" s="105" t="s">
        <v>4</v>
      </c>
      <c r="F3" s="106" t="s">
        <v>22</v>
      </c>
      <c r="G3" s="107"/>
      <c r="H3" s="108"/>
      <c r="J3" s="2"/>
    </row>
    <row r="4" spans="1:14" ht="25" customHeight="1" thickBot="1" x14ac:dyDescent="0.5">
      <c r="A4" s="2"/>
      <c r="B4" s="42"/>
      <c r="C4" s="42"/>
      <c r="D4" s="42"/>
      <c r="E4" s="1"/>
      <c r="F4" s="2"/>
      <c r="G4" s="2"/>
      <c r="H4" s="2"/>
      <c r="I4" s="2"/>
      <c r="J4" s="2"/>
    </row>
    <row r="5" spans="1:14" s="68" customFormat="1" ht="25" customHeight="1" thickBot="1" x14ac:dyDescent="0.5">
      <c r="A5" s="66"/>
      <c r="B5" s="84" t="s">
        <v>62</v>
      </c>
      <c r="C5" s="85" t="s">
        <v>63</v>
      </c>
      <c r="D5" s="86" t="s">
        <v>64</v>
      </c>
      <c r="E5" s="136" t="s">
        <v>3</v>
      </c>
      <c r="F5" s="148" t="s">
        <v>2</v>
      </c>
      <c r="G5" s="148" t="s">
        <v>1</v>
      </c>
      <c r="H5" s="154" t="s">
        <v>0</v>
      </c>
      <c r="I5" s="66"/>
      <c r="J5" s="67"/>
      <c r="K5" s="87"/>
    </row>
    <row r="6" spans="1:14" s="68" customFormat="1" ht="25" customHeight="1" thickTop="1" thickBot="1" x14ac:dyDescent="0.5">
      <c r="A6" s="66"/>
      <c r="B6" s="76">
        <f>'인원 입력 기능'!B5</f>
        <v>150</v>
      </c>
      <c r="C6" s="77">
        <f t="shared" ref="C6:C69" si="0">IF(ROUND(B6,0)&gt;=$N$6,1,IF(ROUND(B6,0)&gt;=$N$7,2,IF(ROUND(B6,0)&gt;=$N$8,3,IF(ROUND(B6,0)&gt;=$N$9,4,IF(ROUND(B6,0)&gt;=$N$10,5,IF(ROUND(B6,0)&gt;=$N$11,6,IF(ROUND(B6,0)&gt;=$N$12,7,IF(ROUND(B6,0)&gt;=$N$13,8,9))))))))</f>
        <v>1</v>
      </c>
      <c r="D6" s="145">
        <f>100*(1-(0+G6)/2/$H$2)</f>
        <v>99.992777990927351</v>
      </c>
      <c r="E6" s="94">
        <f>'인원 입력 기능'!E5</f>
        <v>64</v>
      </c>
      <c r="F6" s="95">
        <f>E6/$H$2</f>
        <v>1.4444018145297796E-4</v>
      </c>
      <c r="G6" s="96">
        <f>E6</f>
        <v>64</v>
      </c>
      <c r="H6" s="97">
        <f>G6/$H$2</f>
        <v>1.4444018145297796E-4</v>
      </c>
      <c r="I6" s="66"/>
      <c r="J6" s="66"/>
      <c r="K6" s="88"/>
      <c r="M6" s="88">
        <v>1</v>
      </c>
      <c r="N6" s="89">
        <v>133</v>
      </c>
    </row>
    <row r="7" spans="1:14" s="68" customFormat="1" ht="25" customHeight="1" thickBot="1" x14ac:dyDescent="0.5">
      <c r="A7" s="66"/>
      <c r="B7" s="78">
        <f>'인원 입력 기능'!B6</f>
        <v>148</v>
      </c>
      <c r="C7" s="69">
        <f t="shared" ref="C7:C15" si="1">IF(ROUND(B7,0)&gt;=$N$6,1,IF(ROUND(B7,0)&gt;=$N$7,2,IF(ROUND(B7,0)&gt;=$N$8,3,IF(ROUND(B7,0)&gt;=$N$9,4,IF(ROUND(B7,0)&gt;=$N$10,5,IF(ROUND(B7,0)&gt;=$N$11,6,IF(ROUND(B7,0)&gt;=$N$12,7,IF(ROUND(B7,0)&gt;=$N$13,8,9))))))))</f>
        <v>1</v>
      </c>
      <c r="D7" s="79">
        <f>100*(1-(G6+G7)/2/$H$2)</f>
        <v>99.978898192240848</v>
      </c>
      <c r="E7" s="80">
        <f>'인원 입력 기능'!E6</f>
        <v>59</v>
      </c>
      <c r="F7" s="123">
        <f t="shared" ref="F7:F70" si="2">E7/$H$2</f>
        <v>1.3315579227696404E-4</v>
      </c>
      <c r="G7" s="81">
        <f>SUM($E$6:E7)</f>
        <v>123</v>
      </c>
      <c r="H7" s="125">
        <f t="shared" ref="H7:H70" si="3">G7/$H$2</f>
        <v>2.77595973729942E-4</v>
      </c>
      <c r="I7" s="66"/>
      <c r="J7" s="66"/>
      <c r="K7" s="88"/>
      <c r="M7" s="88">
        <v>2</v>
      </c>
      <c r="N7" s="90">
        <v>125</v>
      </c>
    </row>
    <row r="8" spans="1:14" s="68" customFormat="1" ht="25" customHeight="1" thickBot="1" x14ac:dyDescent="0.5">
      <c r="A8" s="66"/>
      <c r="B8" s="78">
        <f>'인원 입력 기능'!B7</f>
        <v>147</v>
      </c>
      <c r="C8" s="69">
        <f t="shared" si="1"/>
        <v>1</v>
      </c>
      <c r="D8" s="79">
        <f t="shared" ref="D8:D71" si="4">100*(1-(G7+G8)/2/$H$2)</f>
        <v>99.95407253605363</v>
      </c>
      <c r="E8" s="80">
        <f>'인원 입력 기능'!E7</f>
        <v>161</v>
      </c>
      <c r="F8" s="123">
        <f t="shared" si="2"/>
        <v>3.6335733146764768E-4</v>
      </c>
      <c r="G8" s="81">
        <f>SUM($E$6:E8)</f>
        <v>284</v>
      </c>
      <c r="H8" s="125">
        <f t="shared" si="3"/>
        <v>6.4095330519758963E-4</v>
      </c>
      <c r="I8" s="66"/>
      <c r="J8" s="66"/>
      <c r="K8" s="88"/>
      <c r="M8" s="88">
        <v>3</v>
      </c>
      <c r="N8" s="90">
        <v>116</v>
      </c>
    </row>
    <row r="9" spans="1:14" s="68" customFormat="1" ht="25" customHeight="1" thickBot="1" x14ac:dyDescent="0.5">
      <c r="A9" s="66"/>
      <c r="B9" s="78">
        <f>'인원 입력 기능'!B8</f>
        <v>146</v>
      </c>
      <c r="C9" s="69">
        <f t="shared" si="1"/>
        <v>1</v>
      </c>
      <c r="D9" s="79">
        <f t="shared" si="4"/>
        <v>99.919203773499746</v>
      </c>
      <c r="E9" s="80">
        <f>'인원 입력 기능'!E8</f>
        <v>148</v>
      </c>
      <c r="F9" s="123">
        <f t="shared" si="2"/>
        <v>3.340179196100115E-4</v>
      </c>
      <c r="G9" s="81">
        <f>SUM($E$6:E9)</f>
        <v>432</v>
      </c>
      <c r="H9" s="125">
        <f t="shared" si="3"/>
        <v>9.7497122480760118E-4</v>
      </c>
      <c r="I9" s="66"/>
      <c r="J9" s="66"/>
      <c r="K9" s="88"/>
      <c r="M9" s="88">
        <v>4</v>
      </c>
      <c r="N9" s="90">
        <v>106</v>
      </c>
    </row>
    <row r="10" spans="1:14" s="68" customFormat="1" ht="25" customHeight="1" thickBot="1" x14ac:dyDescent="0.5">
      <c r="A10" s="66"/>
      <c r="B10" s="78">
        <f>'인원 입력 기능'!B9</f>
        <v>145</v>
      </c>
      <c r="C10" s="69">
        <f t="shared" si="1"/>
        <v>1</v>
      </c>
      <c r="D10" s="79">
        <f t="shared" si="4"/>
        <v>99.87124511950168</v>
      </c>
      <c r="E10" s="80">
        <f>'인원 입력 기능'!E9</f>
        <v>277</v>
      </c>
      <c r="F10" s="123">
        <f t="shared" si="2"/>
        <v>6.2515516035117024E-4</v>
      </c>
      <c r="G10" s="81">
        <f>SUM($E$6:E10)</f>
        <v>709</v>
      </c>
      <c r="H10" s="125">
        <f t="shared" si="3"/>
        <v>1.6001263851587713E-3</v>
      </c>
      <c r="I10" s="66"/>
      <c r="J10" s="66"/>
      <c r="K10" s="88"/>
      <c r="M10" s="88">
        <v>5</v>
      </c>
      <c r="N10" s="90">
        <v>95</v>
      </c>
    </row>
    <row r="11" spans="1:14" s="68" customFormat="1" ht="25" customHeight="1" thickBot="1" x14ac:dyDescent="0.5">
      <c r="A11" s="66"/>
      <c r="B11" s="78">
        <f>'인원 입력 기능'!B10</f>
        <v>144</v>
      </c>
      <c r="C11" s="69">
        <f t="shared" si="1"/>
        <v>1</v>
      </c>
      <c r="D11" s="79">
        <f t="shared" si="4"/>
        <v>99.782211288902928</v>
      </c>
      <c r="E11" s="80">
        <f>'인원 입력 기능'!E10</f>
        <v>512</v>
      </c>
      <c r="F11" s="123">
        <f t="shared" si="2"/>
        <v>1.1555214516238237E-3</v>
      </c>
      <c r="G11" s="81">
        <f>SUM($E$6:E11)</f>
        <v>1221</v>
      </c>
      <c r="H11" s="125">
        <f t="shared" si="3"/>
        <v>2.755647836782595E-3</v>
      </c>
      <c r="I11" s="66"/>
      <c r="J11" s="66"/>
      <c r="K11" s="88"/>
      <c r="M11" s="88">
        <v>6</v>
      </c>
      <c r="N11" s="90">
        <v>84</v>
      </c>
    </row>
    <row r="12" spans="1:14" s="68" customFormat="1" ht="25" customHeight="1" thickBot="1" x14ac:dyDescent="0.5">
      <c r="A12" s="66"/>
      <c r="B12" s="78">
        <f>'인원 입력 기능'!B11</f>
        <v>143</v>
      </c>
      <c r="C12" s="69">
        <f t="shared" si="1"/>
        <v>1</v>
      </c>
      <c r="D12" s="79">
        <f t="shared" si="4"/>
        <v>99.669705928818075</v>
      </c>
      <c r="E12" s="80">
        <f>'인원 입력 기능'!E11</f>
        <v>485</v>
      </c>
      <c r="F12" s="123">
        <f t="shared" si="2"/>
        <v>1.0945857500733486E-3</v>
      </c>
      <c r="G12" s="81">
        <f>SUM($E$6:E12)</f>
        <v>1706</v>
      </c>
      <c r="H12" s="125">
        <f t="shared" si="3"/>
        <v>3.8502335868559434E-3</v>
      </c>
      <c r="I12" s="66"/>
      <c r="J12" s="66"/>
      <c r="K12" s="88"/>
      <c r="M12" s="88">
        <v>7</v>
      </c>
      <c r="N12" s="90">
        <v>73</v>
      </c>
    </row>
    <row r="13" spans="1:14" s="68" customFormat="1" ht="25" customHeight="1" thickBot="1" x14ac:dyDescent="0.5">
      <c r="A13" s="66"/>
      <c r="B13" s="78">
        <f>'인원 입력 기능'!B12</f>
        <v>142</v>
      </c>
      <c r="C13" s="69">
        <f t="shared" si="1"/>
        <v>1</v>
      </c>
      <c r="D13" s="79">
        <f t="shared" si="4"/>
        <v>99.530795098061347</v>
      </c>
      <c r="E13" s="80">
        <f>'인원 입력 기능'!E12</f>
        <v>746</v>
      </c>
      <c r="F13" s="123">
        <f t="shared" si="2"/>
        <v>1.6836308650612743E-3</v>
      </c>
      <c r="G13" s="81">
        <f>SUM($E$6:E13)</f>
        <v>2452</v>
      </c>
      <c r="H13" s="125">
        <f t="shared" si="3"/>
        <v>5.5338644519172175E-3</v>
      </c>
      <c r="I13" s="66"/>
      <c r="J13" s="66"/>
      <c r="K13" s="88"/>
      <c r="M13" s="88">
        <v>8</v>
      </c>
      <c r="N13" s="90">
        <v>63</v>
      </c>
    </row>
    <row r="14" spans="1:14" s="68" customFormat="1" ht="25" customHeight="1" x14ac:dyDescent="0.45">
      <c r="A14" s="66"/>
      <c r="B14" s="78">
        <f>'인원 입력 기능'!B13</f>
        <v>141</v>
      </c>
      <c r="C14" s="69">
        <f t="shared" si="1"/>
        <v>1</v>
      </c>
      <c r="D14" s="79">
        <f t="shared" si="4"/>
        <v>99.3466338667088</v>
      </c>
      <c r="E14" s="80">
        <f>'인원 입력 기능'!E13</f>
        <v>886</v>
      </c>
      <c r="F14" s="123">
        <f t="shared" si="2"/>
        <v>1.9995937619896637E-3</v>
      </c>
      <c r="G14" s="81">
        <f>SUM($E$6:E14)</f>
        <v>3338</v>
      </c>
      <c r="H14" s="125">
        <f t="shared" si="3"/>
        <v>7.5334582139068816E-3</v>
      </c>
      <c r="I14" s="66"/>
      <c r="J14" s="66"/>
      <c r="K14" s="88"/>
      <c r="M14" s="88">
        <v>9</v>
      </c>
      <c r="N14" s="91"/>
    </row>
    <row r="15" spans="1:14" s="68" customFormat="1" ht="25" customHeight="1" x14ac:dyDescent="0.45">
      <c r="A15" s="66"/>
      <c r="B15" s="78">
        <f>'인원 입력 기능'!B14</f>
        <v>140</v>
      </c>
      <c r="C15" s="69">
        <f t="shared" si="1"/>
        <v>1</v>
      </c>
      <c r="D15" s="79">
        <f t="shared" si="4"/>
        <v>99.120494707621475</v>
      </c>
      <c r="E15" s="80">
        <f>'인원 입력 기능'!E14</f>
        <v>1118</v>
      </c>
      <c r="F15" s="123">
        <f t="shared" si="2"/>
        <v>2.5231894197567085E-3</v>
      </c>
      <c r="G15" s="81">
        <f>SUM($E$6:E15)</f>
        <v>4456</v>
      </c>
      <c r="H15" s="125">
        <f t="shared" si="3"/>
        <v>1.0056647633663591E-2</v>
      </c>
      <c r="I15" s="66"/>
      <c r="J15" s="66"/>
      <c r="K15" s="88"/>
    </row>
    <row r="16" spans="1:14" s="68" customFormat="1" ht="25" customHeight="1" x14ac:dyDescent="0.45">
      <c r="A16" s="66"/>
      <c r="B16" s="78">
        <f>'인원 입력 기능'!B15</f>
        <v>139</v>
      </c>
      <c r="C16" s="69">
        <f t="shared" si="0"/>
        <v>1</v>
      </c>
      <c r="D16" s="79">
        <f t="shared" si="4"/>
        <v>98.879121623146531</v>
      </c>
      <c r="E16" s="80">
        <f>'인원 입력 기능'!E15</f>
        <v>1021</v>
      </c>
      <c r="F16" s="123">
        <f t="shared" si="2"/>
        <v>2.304272269742039E-3</v>
      </c>
      <c r="G16" s="81">
        <f>SUM($E$6:E16)</f>
        <v>5477</v>
      </c>
      <c r="H16" s="125">
        <f t="shared" si="3"/>
        <v>1.2360919903405628E-2</v>
      </c>
      <c r="I16" s="66"/>
      <c r="J16" s="66"/>
      <c r="K16" s="88"/>
    </row>
    <row r="17" spans="1:11" s="68" customFormat="1" ht="25" customHeight="1" x14ac:dyDescent="0.45">
      <c r="A17" s="66"/>
      <c r="B17" s="78">
        <f>'인원 입력 기능'!B16</f>
        <v>138</v>
      </c>
      <c r="C17" s="69">
        <f t="shared" si="0"/>
        <v>1</v>
      </c>
      <c r="D17" s="79">
        <f t="shared" si="4"/>
        <v>98.572186237558952</v>
      </c>
      <c r="E17" s="80">
        <f>'인원 입력 기능'!E16</f>
        <v>1699</v>
      </c>
      <c r="F17" s="123">
        <f t="shared" si="2"/>
        <v>3.8344354420095242E-3</v>
      </c>
      <c r="G17" s="81">
        <f>SUM($E$6:E17)</f>
        <v>7176</v>
      </c>
      <c r="H17" s="125">
        <f t="shared" si="3"/>
        <v>1.6195355345415153E-2</v>
      </c>
      <c r="I17" s="66"/>
      <c r="J17" s="66"/>
      <c r="K17" s="88"/>
    </row>
    <row r="18" spans="1:11" s="68" customFormat="1" ht="25" customHeight="1" x14ac:dyDescent="0.45">
      <c r="A18" s="66"/>
      <c r="B18" s="78">
        <f>'인원 입력 기능'!B17</f>
        <v>137</v>
      </c>
      <c r="C18" s="69">
        <f t="shared" si="0"/>
        <v>1</v>
      </c>
      <c r="D18" s="79">
        <f t="shared" si="4"/>
        <v>98.210070188900673</v>
      </c>
      <c r="E18" s="80">
        <f>'인원 입력 기능'!E17</f>
        <v>1510</v>
      </c>
      <c r="F18" s="123">
        <f t="shared" si="2"/>
        <v>3.4078855311561987E-3</v>
      </c>
      <c r="G18" s="81">
        <f>SUM($E$6:E18)</f>
        <v>8686</v>
      </c>
      <c r="H18" s="125">
        <f t="shared" si="3"/>
        <v>1.9603240876571351E-2</v>
      </c>
      <c r="I18" s="66"/>
      <c r="J18" s="66"/>
      <c r="K18" s="88"/>
    </row>
    <row r="19" spans="1:11" s="68" customFormat="1" ht="25" customHeight="1" x14ac:dyDescent="0.45">
      <c r="A19" s="66"/>
      <c r="B19" s="78">
        <f>'인원 입력 기능'!B18</f>
        <v>136</v>
      </c>
      <c r="C19" s="69">
        <f t="shared" si="0"/>
        <v>1</v>
      </c>
      <c r="D19" s="79">
        <f t="shared" si="4"/>
        <v>97.797287232842095</v>
      </c>
      <c r="E19" s="80">
        <f>'인원 입력 기능'!E18</f>
        <v>2148</v>
      </c>
      <c r="F19" s="123">
        <f t="shared" si="2"/>
        <v>4.8477735900155725E-3</v>
      </c>
      <c r="G19" s="81">
        <f>SUM($E$6:E19)</f>
        <v>10834</v>
      </c>
      <c r="H19" s="125">
        <f t="shared" si="3"/>
        <v>2.4451014466586922E-2</v>
      </c>
      <c r="I19" s="66"/>
      <c r="J19" s="66"/>
      <c r="K19" s="88"/>
    </row>
    <row r="20" spans="1:11" s="68" customFormat="1" ht="25" customHeight="1" x14ac:dyDescent="0.45">
      <c r="A20" s="66"/>
      <c r="B20" s="78">
        <f>'인원 입력 기능'!B19</f>
        <v>135</v>
      </c>
      <c r="C20" s="69">
        <f t="shared" si="0"/>
        <v>1</v>
      </c>
      <c r="D20" s="79">
        <f t="shared" si="4"/>
        <v>97.296937416777624</v>
      </c>
      <c r="E20" s="80">
        <f>'인원 입력 기능'!E19</f>
        <v>2286</v>
      </c>
      <c r="F20" s="123">
        <f t="shared" si="2"/>
        <v>5.1592227312735562E-3</v>
      </c>
      <c r="G20" s="81">
        <f>SUM($E$6:E20)</f>
        <v>13120</v>
      </c>
      <c r="H20" s="125">
        <f t="shared" si="3"/>
        <v>2.9610237197860479E-2</v>
      </c>
      <c r="I20" s="66"/>
      <c r="J20" s="66"/>
      <c r="K20" s="88"/>
    </row>
    <row r="21" spans="1:11" s="68" customFormat="1" ht="25" customHeight="1" x14ac:dyDescent="0.45">
      <c r="A21" s="66"/>
      <c r="B21" s="78">
        <f>'인원 입력 기능'!B20</f>
        <v>134</v>
      </c>
      <c r="C21" s="69">
        <f t="shared" si="0"/>
        <v>1</v>
      </c>
      <c r="D21" s="79">
        <f t="shared" si="4"/>
        <v>96.778532578031545</v>
      </c>
      <c r="E21" s="80">
        <f>'인원 입력 기능'!E20</f>
        <v>2308</v>
      </c>
      <c r="F21" s="123">
        <f t="shared" si="2"/>
        <v>5.2088740436480171E-3</v>
      </c>
      <c r="G21" s="81">
        <f>SUM($E$6:E21)</f>
        <v>15428</v>
      </c>
      <c r="H21" s="125">
        <f t="shared" si="3"/>
        <v>3.4819111241508501E-2</v>
      </c>
      <c r="I21" s="66"/>
      <c r="J21" s="66"/>
      <c r="K21" s="88"/>
    </row>
    <row r="22" spans="1:11" s="68" customFormat="1" ht="25" customHeight="1" x14ac:dyDescent="0.45">
      <c r="A22" s="66"/>
      <c r="B22" s="78">
        <f>'인원 입력 기능'!B21</f>
        <v>133</v>
      </c>
      <c r="C22" s="69">
        <f t="shared" si="0"/>
        <v>1</v>
      </c>
      <c r="D22" s="79">
        <f t="shared" si="4"/>
        <v>96.226161727865673</v>
      </c>
      <c r="E22" s="80">
        <f>'인원 입력 기능'!E21</f>
        <v>2587</v>
      </c>
      <c r="F22" s="123">
        <f t="shared" si="2"/>
        <v>5.8385429596695933E-3</v>
      </c>
      <c r="G22" s="81">
        <f>SUM($E$6:E22)</f>
        <v>18015</v>
      </c>
      <c r="H22" s="125">
        <f t="shared" si="3"/>
        <v>4.0657654201178089E-2</v>
      </c>
      <c r="I22" s="66"/>
      <c r="J22" s="66"/>
      <c r="K22" s="88"/>
    </row>
    <row r="23" spans="1:11" s="68" customFormat="1" ht="25" customHeight="1" x14ac:dyDescent="0.45">
      <c r="A23" s="66"/>
      <c r="B23" s="78">
        <f>'인원 입력 기능'!B22</f>
        <v>132</v>
      </c>
      <c r="C23" s="69">
        <f t="shared" si="0"/>
        <v>2</v>
      </c>
      <c r="D23" s="79">
        <f t="shared" si="4"/>
        <v>95.572795594574472</v>
      </c>
      <c r="E23" s="80">
        <f>'인원 입력 기능'!E22</f>
        <v>3203</v>
      </c>
      <c r="F23" s="123">
        <f t="shared" si="2"/>
        <v>7.2287797061545058E-3</v>
      </c>
      <c r="G23" s="81">
        <f>SUM($E$6:E23)</f>
        <v>21218</v>
      </c>
      <c r="H23" s="125">
        <f t="shared" si="3"/>
        <v>4.7886433907332597E-2</v>
      </c>
      <c r="I23" s="66"/>
      <c r="J23" s="66"/>
      <c r="K23" s="88"/>
    </row>
    <row r="24" spans="1:11" s="68" customFormat="1" ht="25" customHeight="1" x14ac:dyDescent="0.45">
      <c r="A24" s="66"/>
      <c r="B24" s="78">
        <f>'인원 입력 기능'!B23</f>
        <v>131</v>
      </c>
      <c r="C24" s="69">
        <f t="shared" si="0"/>
        <v>2</v>
      </c>
      <c r="D24" s="79">
        <f t="shared" si="4"/>
        <v>94.832539664627959</v>
      </c>
      <c r="E24" s="80">
        <f>'인원 입력 기능'!E23</f>
        <v>3357</v>
      </c>
      <c r="F24" s="123">
        <f t="shared" si="2"/>
        <v>7.5763388927757337E-3</v>
      </c>
      <c r="G24" s="81">
        <f>SUM($E$6:E24)</f>
        <v>24575</v>
      </c>
      <c r="H24" s="125">
        <f t="shared" si="3"/>
        <v>5.5462772800108327E-2</v>
      </c>
      <c r="I24" s="66"/>
      <c r="J24" s="66"/>
      <c r="K24" s="88"/>
    </row>
    <row r="25" spans="1:11" s="68" customFormat="1" ht="25" customHeight="1" x14ac:dyDescent="0.45">
      <c r="A25" s="66"/>
      <c r="B25" s="78">
        <f>'인원 입력 기능'!B24</f>
        <v>130</v>
      </c>
      <c r="C25" s="69">
        <f t="shared" si="0"/>
        <v>2</v>
      </c>
      <c r="D25" s="79">
        <f t="shared" si="4"/>
        <v>94.081225033288945</v>
      </c>
      <c r="E25" s="80">
        <f>'인원 입력 기능'!E24</f>
        <v>3301</v>
      </c>
      <c r="F25" s="123">
        <f t="shared" si="2"/>
        <v>7.4499537340043786E-3</v>
      </c>
      <c r="G25" s="81">
        <f>SUM($E$6:E25)</f>
        <v>27876</v>
      </c>
      <c r="H25" s="125">
        <f t="shared" si="3"/>
        <v>6.2912726534112715E-2</v>
      </c>
      <c r="I25" s="66"/>
      <c r="J25" s="66"/>
      <c r="K25" s="88"/>
    </row>
    <row r="26" spans="1:11" s="68" customFormat="1" ht="25" customHeight="1" x14ac:dyDescent="0.45">
      <c r="A26" s="66"/>
      <c r="B26" s="78">
        <f>'인원 입력 기능'!B25</f>
        <v>129</v>
      </c>
      <c r="C26" s="69">
        <f t="shared" si="0"/>
        <v>2</v>
      </c>
      <c r="D26" s="79">
        <f t="shared" si="4"/>
        <v>93.218759168566194</v>
      </c>
      <c r="E26" s="80">
        <f>'인원 입력 기능'!E25</f>
        <v>4342</v>
      </c>
      <c r="F26" s="123">
        <f t="shared" si="2"/>
        <v>9.7993635604504727E-3</v>
      </c>
      <c r="G26" s="81">
        <f>SUM($E$6:E26)</f>
        <v>32218</v>
      </c>
      <c r="H26" s="125">
        <f t="shared" si="3"/>
        <v>7.2712090094563184E-2</v>
      </c>
      <c r="I26" s="66"/>
      <c r="J26" s="66"/>
      <c r="K26" s="88"/>
    </row>
    <row r="27" spans="1:11" s="68" customFormat="1" ht="25" customHeight="1" x14ac:dyDescent="0.45">
      <c r="A27" s="66"/>
      <c r="B27" s="78">
        <f>'인원 입력 기능'!B26</f>
        <v>128</v>
      </c>
      <c r="C27" s="69">
        <f t="shared" si="0"/>
        <v>2</v>
      </c>
      <c r="D27" s="79">
        <f t="shared" si="4"/>
        <v>92.253379674558218</v>
      </c>
      <c r="E27" s="80">
        <f>'인원 입력 기능'!E26</f>
        <v>4213</v>
      </c>
      <c r="F27" s="123">
        <f t="shared" si="2"/>
        <v>9.5082263197093144E-3</v>
      </c>
      <c r="G27" s="81">
        <f>SUM($E$6:E27)</f>
        <v>36431</v>
      </c>
      <c r="H27" s="125">
        <f t="shared" si="3"/>
        <v>8.2220316414272493E-2</v>
      </c>
      <c r="I27" s="66"/>
      <c r="J27" s="66"/>
      <c r="K27" s="88"/>
    </row>
    <row r="28" spans="1:11" s="68" customFormat="1" ht="25" customHeight="1" x14ac:dyDescent="0.45">
      <c r="A28" s="66"/>
      <c r="B28" s="78">
        <f>'인원 입력 기능'!B27</f>
        <v>127</v>
      </c>
      <c r="C28" s="69">
        <f t="shared" si="0"/>
        <v>2</v>
      </c>
      <c r="D28" s="79">
        <f t="shared" si="4"/>
        <v>91.242862623846179</v>
      </c>
      <c r="E28" s="80">
        <f>'인원 입력 기능'!E27</f>
        <v>4742</v>
      </c>
      <c r="F28" s="123">
        <f t="shared" si="2"/>
        <v>1.0702114694531585E-2</v>
      </c>
      <c r="G28" s="81">
        <f>SUM($E$6:E28)</f>
        <v>41173</v>
      </c>
      <c r="H28" s="125">
        <f t="shared" si="3"/>
        <v>9.2922431108804077E-2</v>
      </c>
      <c r="I28" s="66"/>
      <c r="J28" s="66"/>
      <c r="K28" s="88"/>
    </row>
    <row r="29" spans="1:11" s="68" customFormat="1" ht="25" customHeight="1" x14ac:dyDescent="0.45">
      <c r="A29" s="66"/>
      <c r="B29" s="78">
        <f>'인원 입력 기능'!B28</f>
        <v>126</v>
      </c>
      <c r="C29" s="69">
        <f t="shared" si="0"/>
        <v>2</v>
      </c>
      <c r="D29" s="79">
        <f t="shared" si="4"/>
        <v>90.132027353359362</v>
      </c>
      <c r="E29" s="80">
        <f>'인원 입력 기능'!E28</f>
        <v>5102</v>
      </c>
      <c r="F29" s="123">
        <f t="shared" si="2"/>
        <v>1.1514590715204586E-2</v>
      </c>
      <c r="G29" s="81">
        <f>SUM($E$6:E29)</f>
        <v>46275</v>
      </c>
      <c r="H29" s="125">
        <f t="shared" si="3"/>
        <v>0.10443702182400867</v>
      </c>
      <c r="I29" s="66"/>
      <c r="J29" s="66"/>
      <c r="K29" s="88"/>
    </row>
    <row r="30" spans="1:11" s="68" customFormat="1" ht="25" customHeight="1" x14ac:dyDescent="0.45">
      <c r="A30" s="66"/>
      <c r="B30" s="78">
        <f>'인원 입력 기능'!B29</f>
        <v>125</v>
      </c>
      <c r="C30" s="69">
        <f t="shared" si="0"/>
        <v>2</v>
      </c>
      <c r="D30" s="79">
        <f t="shared" si="4"/>
        <v>89.045453519600983</v>
      </c>
      <c r="E30" s="80">
        <f>'인원 입력 기능'!E29</f>
        <v>4527</v>
      </c>
      <c r="F30" s="123">
        <f t="shared" si="2"/>
        <v>1.0216885959962988E-2</v>
      </c>
      <c r="G30" s="81">
        <f>SUM($E$6:E30)</f>
        <v>50802</v>
      </c>
      <c r="H30" s="125">
        <f t="shared" si="3"/>
        <v>0.11465390778397165</v>
      </c>
      <c r="I30" s="66"/>
      <c r="J30" s="66"/>
      <c r="K30" s="88"/>
    </row>
    <row r="31" spans="1:11" s="68" customFormat="1" ht="25" customHeight="1" x14ac:dyDescent="0.45">
      <c r="A31" s="66"/>
      <c r="B31" s="78">
        <f>'인원 입력 기능'!B30</f>
        <v>124</v>
      </c>
      <c r="C31" s="69">
        <f t="shared" si="0"/>
        <v>3</v>
      </c>
      <c r="D31" s="79">
        <f t="shared" si="4"/>
        <v>87.942291633753868</v>
      </c>
      <c r="E31" s="80">
        <f>'인원 입력 기능'!E30</f>
        <v>5249</v>
      </c>
      <c r="F31" s="123">
        <f t="shared" si="2"/>
        <v>1.1846351756979394E-2</v>
      </c>
      <c r="G31" s="81">
        <f>SUM($E$6:E31)</f>
        <v>56051</v>
      </c>
      <c r="H31" s="125">
        <f t="shared" si="3"/>
        <v>0.12650025954095104</v>
      </c>
      <c r="I31" s="66"/>
      <c r="J31" s="66"/>
      <c r="K31" s="88"/>
    </row>
    <row r="32" spans="1:11" s="68" customFormat="1" ht="25" customHeight="1" x14ac:dyDescent="0.45">
      <c r="A32" s="66"/>
      <c r="B32" s="78">
        <f>'인원 입력 기능'!B31</f>
        <v>123</v>
      </c>
      <c r="C32" s="69">
        <f t="shared" si="0"/>
        <v>3</v>
      </c>
      <c r="D32" s="79">
        <f t="shared" si="4"/>
        <v>86.688595996298716</v>
      </c>
      <c r="E32" s="80">
        <f>'인원 입력 기능'!E31</f>
        <v>5861</v>
      </c>
      <c r="F32" s="123">
        <f t="shared" si="2"/>
        <v>1.3227560992123496E-2</v>
      </c>
      <c r="G32" s="81">
        <f>SUM($E$6:E32)</f>
        <v>61912</v>
      </c>
      <c r="H32" s="125">
        <f t="shared" si="3"/>
        <v>0.13972782053307453</v>
      </c>
      <c r="I32" s="66"/>
      <c r="J32" s="66"/>
      <c r="K32" s="88"/>
    </row>
    <row r="33" spans="1:11" s="68" customFormat="1" ht="25" customHeight="1" x14ac:dyDescent="0.45">
      <c r="A33" s="66"/>
      <c r="B33" s="78">
        <f>'인원 입력 기능'!B32</f>
        <v>122</v>
      </c>
      <c r="C33" s="69">
        <f t="shared" si="0"/>
        <v>3</v>
      </c>
      <c r="D33" s="79">
        <f t="shared" si="4"/>
        <v>85.429709539822611</v>
      </c>
      <c r="E33" s="80">
        <f>'인원 입력 기능'!E32</f>
        <v>5295</v>
      </c>
      <c r="F33" s="123">
        <f t="shared" si="2"/>
        <v>1.1950168137398723E-2</v>
      </c>
      <c r="G33" s="81">
        <f>SUM($E$6:E33)</f>
        <v>67207</v>
      </c>
      <c r="H33" s="125">
        <f t="shared" si="3"/>
        <v>0.15167798867047327</v>
      </c>
      <c r="I33" s="66"/>
      <c r="J33" s="66"/>
      <c r="K33" s="88"/>
    </row>
    <row r="34" spans="1:11" s="68" customFormat="1" ht="25" customHeight="1" x14ac:dyDescent="0.45">
      <c r="A34" s="66"/>
      <c r="B34" s="78">
        <f>'인원 입력 기능'!B33</f>
        <v>121</v>
      </c>
      <c r="C34" s="69">
        <f t="shared" si="0"/>
        <v>3</v>
      </c>
      <c r="D34" s="79">
        <f t="shared" si="4"/>
        <v>84.179624906903783</v>
      </c>
      <c r="E34" s="80">
        <f>'인원 입력 기능'!E33</f>
        <v>5783</v>
      </c>
      <c r="F34" s="123">
        <f t="shared" si="2"/>
        <v>1.305152452097768E-2</v>
      </c>
      <c r="G34" s="81">
        <f>SUM($E$6:E34)</f>
        <v>72990</v>
      </c>
      <c r="H34" s="125">
        <f t="shared" si="3"/>
        <v>0.16472951319145096</v>
      </c>
      <c r="I34" s="66"/>
      <c r="J34" s="66"/>
      <c r="K34" s="88"/>
    </row>
    <row r="35" spans="1:11" s="68" customFormat="1" ht="25" customHeight="1" x14ac:dyDescent="0.45">
      <c r="A35" s="66"/>
      <c r="B35" s="78">
        <f>'인원 입력 기능'!B34</f>
        <v>120</v>
      </c>
      <c r="C35" s="69">
        <f t="shared" si="0"/>
        <v>3</v>
      </c>
      <c r="D35" s="79">
        <f t="shared" si="4"/>
        <v>82.732063463404728</v>
      </c>
      <c r="E35" s="80">
        <f>'인원 입력 기능'!E34</f>
        <v>7045</v>
      </c>
      <c r="F35" s="123">
        <f t="shared" si="2"/>
        <v>1.5899704349003587E-2</v>
      </c>
      <c r="G35" s="81">
        <f>SUM($E$6:E35)</f>
        <v>80035</v>
      </c>
      <c r="H35" s="125">
        <f t="shared" si="3"/>
        <v>0.18062921754045452</v>
      </c>
      <c r="I35" s="66"/>
      <c r="J35" s="66"/>
      <c r="K35" s="88"/>
    </row>
    <row r="36" spans="1:11" s="68" customFormat="1" ht="25" customHeight="1" x14ac:dyDescent="0.45">
      <c r="A36" s="66"/>
      <c r="B36" s="78">
        <f>'인원 입력 기능'!B35</f>
        <v>119</v>
      </c>
      <c r="C36" s="69">
        <f t="shared" si="0"/>
        <v>3</v>
      </c>
      <c r="D36" s="79">
        <f t="shared" si="4"/>
        <v>81.173802162088961</v>
      </c>
      <c r="E36" s="80">
        <f>'인원 입력 기능'!E35</f>
        <v>6764</v>
      </c>
      <c r="F36" s="123">
        <f t="shared" si="2"/>
        <v>1.5265521677311607E-2</v>
      </c>
      <c r="G36" s="81">
        <f>SUM($E$6:E36)</f>
        <v>86799</v>
      </c>
      <c r="H36" s="125">
        <f t="shared" si="3"/>
        <v>0.19589473921776615</v>
      </c>
      <c r="I36" s="66"/>
      <c r="J36" s="66"/>
      <c r="K36" s="88"/>
    </row>
    <row r="37" spans="1:11" s="68" customFormat="1" ht="25" customHeight="1" x14ac:dyDescent="0.45">
      <c r="A37" s="66"/>
      <c r="B37" s="78">
        <f>'인원 입력 기능'!B36</f>
        <v>118</v>
      </c>
      <c r="C37" s="69">
        <f t="shared" si="0"/>
        <v>3</v>
      </c>
      <c r="D37" s="79">
        <f t="shared" si="4"/>
        <v>79.654246315646944</v>
      </c>
      <c r="E37" s="80">
        <f>'인원 입력 기능'!E36</f>
        <v>6702</v>
      </c>
      <c r="F37" s="123">
        <f t="shared" si="2"/>
        <v>1.5125595251529034E-2</v>
      </c>
      <c r="G37" s="81">
        <f>SUM($E$6:E37)</f>
        <v>93501</v>
      </c>
      <c r="H37" s="125">
        <f t="shared" si="3"/>
        <v>0.21102033446929519</v>
      </c>
      <c r="I37" s="66"/>
      <c r="J37" s="66"/>
      <c r="K37" s="88"/>
    </row>
    <row r="38" spans="1:11" s="68" customFormat="1" ht="25" customHeight="1" x14ac:dyDescent="0.45">
      <c r="A38" s="66"/>
      <c r="B38" s="78">
        <f>'인원 입력 기능'!B37</f>
        <v>117</v>
      </c>
      <c r="C38" s="69">
        <f t="shared" si="0"/>
        <v>3</v>
      </c>
      <c r="D38" s="79">
        <f t="shared" si="4"/>
        <v>78.108284998533023</v>
      </c>
      <c r="E38" s="80">
        <f>'인원 입력 기능'!E37</f>
        <v>6998</v>
      </c>
      <c r="F38" s="123">
        <f t="shared" si="2"/>
        <v>1.5793631090749057E-2</v>
      </c>
      <c r="G38" s="81">
        <f>SUM($E$6:E38)</f>
        <v>100499</v>
      </c>
      <c r="H38" s="125">
        <f t="shared" si="3"/>
        <v>0.22681396556004424</v>
      </c>
      <c r="I38" s="66"/>
      <c r="J38" s="66"/>
      <c r="K38" s="88"/>
    </row>
    <row r="39" spans="1:11" s="68" customFormat="1" ht="25" customHeight="1" x14ac:dyDescent="0.45">
      <c r="A39" s="66"/>
      <c r="B39" s="78">
        <f>'인원 입력 기능'!B38</f>
        <v>116</v>
      </c>
      <c r="C39" s="69">
        <f t="shared" si="0"/>
        <v>3</v>
      </c>
      <c r="D39" s="79">
        <f t="shared" si="4"/>
        <v>76.576316323997389</v>
      </c>
      <c r="E39" s="80">
        <f>'인원 입력 기능'!E38</f>
        <v>6578</v>
      </c>
      <c r="F39" s="123">
        <f t="shared" si="2"/>
        <v>1.484574239996389E-2</v>
      </c>
      <c r="G39" s="81">
        <f>SUM($E$6:E39)</f>
        <v>107077</v>
      </c>
      <c r="H39" s="125">
        <f t="shared" si="3"/>
        <v>0.24165970796000813</v>
      </c>
      <c r="I39" s="66"/>
      <c r="J39" s="66"/>
      <c r="K39" s="88"/>
    </row>
    <row r="40" spans="1:11" s="68" customFormat="1" ht="25" customHeight="1" x14ac:dyDescent="0.45">
      <c r="A40" s="66"/>
      <c r="B40" s="78">
        <f>'인원 입력 기능'!B39</f>
        <v>115</v>
      </c>
      <c r="C40" s="69">
        <f t="shared" si="0"/>
        <v>4</v>
      </c>
      <c r="D40" s="79">
        <f t="shared" si="4"/>
        <v>74.97551287548805</v>
      </c>
      <c r="E40" s="80">
        <f>'인원 입력 기능'!E39</f>
        <v>7608</v>
      </c>
      <c r="F40" s="123">
        <f t="shared" si="2"/>
        <v>1.7170326570222754E-2</v>
      </c>
      <c r="G40" s="81">
        <f>SUM($E$6:E40)</f>
        <v>114685</v>
      </c>
      <c r="H40" s="125">
        <f t="shared" si="3"/>
        <v>0.2588300345302309</v>
      </c>
      <c r="I40" s="66"/>
      <c r="J40" s="66"/>
      <c r="K40" s="88"/>
    </row>
    <row r="41" spans="1:11" s="68" customFormat="1" ht="25" customHeight="1" x14ac:dyDescent="0.45">
      <c r="A41" s="66"/>
      <c r="B41" s="78">
        <f>'인원 입력 기능'!B40</f>
        <v>114</v>
      </c>
      <c r="C41" s="69">
        <f t="shared" si="0"/>
        <v>4</v>
      </c>
      <c r="D41" s="79">
        <f t="shared" si="4"/>
        <v>73.234670157304379</v>
      </c>
      <c r="E41" s="80">
        <f>'인원 입력 기능'!E40</f>
        <v>7819</v>
      </c>
      <c r="F41" s="123">
        <f t="shared" si="2"/>
        <v>1.764652779345054E-2</v>
      </c>
      <c r="G41" s="81">
        <f>SUM($E$6:E41)</f>
        <v>122504</v>
      </c>
      <c r="H41" s="125">
        <f t="shared" si="3"/>
        <v>0.2764765623236814</v>
      </c>
      <c r="I41" s="66"/>
      <c r="J41" s="66"/>
      <c r="K41" s="88"/>
    </row>
    <row r="42" spans="1:11" s="68" customFormat="1" ht="25" customHeight="1" x14ac:dyDescent="0.45">
      <c r="A42" s="66"/>
      <c r="B42" s="78">
        <f>'인원 입력 기능'!B41</f>
        <v>113</v>
      </c>
      <c r="C42" s="69">
        <f t="shared" si="0"/>
        <v>4</v>
      </c>
      <c r="D42" s="79">
        <f t="shared" si="4"/>
        <v>71.59595116116364</v>
      </c>
      <c r="E42" s="80">
        <f>'인원 입력 기능'!E41</f>
        <v>6703</v>
      </c>
      <c r="F42" s="123">
        <f t="shared" si="2"/>
        <v>1.5127852129364237E-2</v>
      </c>
      <c r="G42" s="81">
        <f>SUM($E$6:E42)</f>
        <v>129207</v>
      </c>
      <c r="H42" s="125">
        <f t="shared" si="3"/>
        <v>0.29160441445304564</v>
      </c>
      <c r="I42" s="66"/>
      <c r="J42" s="66"/>
      <c r="K42" s="88"/>
    </row>
    <row r="43" spans="1:11" s="68" customFormat="1" ht="25" customHeight="1" x14ac:dyDescent="0.45">
      <c r="A43" s="66"/>
      <c r="B43" s="78">
        <f>'인원 입력 기능'!B42</f>
        <v>112</v>
      </c>
      <c r="C43" s="69">
        <f t="shared" si="0"/>
        <v>4</v>
      </c>
      <c r="D43" s="79">
        <f t="shared" si="4"/>
        <v>69.940644112934166</v>
      </c>
      <c r="E43" s="80">
        <f>'인원 입력 기능'!E42</f>
        <v>7966</v>
      </c>
      <c r="F43" s="123">
        <f t="shared" si="2"/>
        <v>1.7978288835225349E-2</v>
      </c>
      <c r="G43" s="81">
        <f>SUM($E$6:E43)</f>
        <v>137173</v>
      </c>
      <c r="H43" s="125">
        <f t="shared" si="3"/>
        <v>0.30958270328827103</v>
      </c>
      <c r="I43" s="66"/>
      <c r="J43" s="66"/>
      <c r="K43" s="88"/>
    </row>
    <row r="44" spans="1:11" s="68" customFormat="1" ht="25" customHeight="1" x14ac:dyDescent="0.45">
      <c r="A44" s="66"/>
      <c r="B44" s="78">
        <f>'인원 입력 기능'!B43</f>
        <v>111</v>
      </c>
      <c r="C44" s="69">
        <f t="shared" si="0"/>
        <v>4</v>
      </c>
      <c r="D44" s="79">
        <f t="shared" si="4"/>
        <v>68.105125369563751</v>
      </c>
      <c r="E44" s="80">
        <f>'인원 입력 기능'!E43</f>
        <v>8300</v>
      </c>
      <c r="F44" s="123">
        <f t="shared" si="2"/>
        <v>1.8732086032183078E-2</v>
      </c>
      <c r="G44" s="81">
        <f>SUM($E$6:E44)</f>
        <v>145473</v>
      </c>
      <c r="H44" s="125">
        <f t="shared" si="3"/>
        <v>0.3283147893204541</v>
      </c>
      <c r="I44" s="66"/>
      <c r="J44" s="66"/>
      <c r="K44" s="88"/>
    </row>
    <row r="45" spans="1:11" s="68" customFormat="1" ht="25" customHeight="1" x14ac:dyDescent="0.45">
      <c r="A45" s="66"/>
      <c r="B45" s="78">
        <f>'인원 입력 기능'!B44</f>
        <v>110</v>
      </c>
      <c r="C45" s="69">
        <f t="shared" si="0"/>
        <v>4</v>
      </c>
      <c r="D45" s="79">
        <f t="shared" si="4"/>
        <v>66.265882777765242</v>
      </c>
      <c r="E45" s="80">
        <f>'인원 입력 기능'!E44</f>
        <v>7999</v>
      </c>
      <c r="F45" s="123">
        <f t="shared" si="2"/>
        <v>1.8052765803787042E-2</v>
      </c>
      <c r="G45" s="81">
        <f>SUM($E$6:E45)</f>
        <v>153472</v>
      </c>
      <c r="H45" s="125">
        <f t="shared" si="3"/>
        <v>0.34636755512424111</v>
      </c>
      <c r="I45" s="66"/>
      <c r="J45" s="66"/>
      <c r="K45" s="88"/>
    </row>
    <row r="46" spans="1:11" s="68" customFormat="1" ht="25" customHeight="1" x14ac:dyDescent="0.45">
      <c r="A46" s="66"/>
      <c r="B46" s="78">
        <f>'인원 입력 기능'!B45</f>
        <v>109</v>
      </c>
      <c r="C46" s="69">
        <f t="shared" si="0"/>
        <v>4</v>
      </c>
      <c r="D46" s="79">
        <f t="shared" si="4"/>
        <v>64.460606197386539</v>
      </c>
      <c r="E46" s="80">
        <f>'인원 입력 기능'!E45</f>
        <v>7999</v>
      </c>
      <c r="F46" s="123">
        <f t="shared" si="2"/>
        <v>1.8052765803787042E-2</v>
      </c>
      <c r="G46" s="81">
        <f>SUM($E$6:E46)</f>
        <v>161471</v>
      </c>
      <c r="H46" s="125">
        <f t="shared" si="3"/>
        <v>0.36442032092802817</v>
      </c>
      <c r="I46" s="66"/>
      <c r="J46" s="66"/>
      <c r="K46" s="88"/>
    </row>
    <row r="47" spans="1:11" s="68" customFormat="1" ht="25" customHeight="1" x14ac:dyDescent="0.45">
      <c r="A47" s="66"/>
      <c r="B47" s="78">
        <f>'인원 입력 기능'!B46</f>
        <v>108</v>
      </c>
      <c r="C47" s="69">
        <f t="shared" si="0"/>
        <v>4</v>
      </c>
      <c r="D47" s="79">
        <f t="shared" si="4"/>
        <v>62.687490126159474</v>
      </c>
      <c r="E47" s="80">
        <f>'인원 입력 기능'!E46</f>
        <v>7714</v>
      </c>
      <c r="F47" s="123">
        <f t="shared" si="2"/>
        <v>1.740955562075425E-2</v>
      </c>
      <c r="G47" s="81">
        <f>SUM($E$6:E47)</f>
        <v>169185</v>
      </c>
      <c r="H47" s="125">
        <f t="shared" si="3"/>
        <v>0.38182987654878242</v>
      </c>
      <c r="I47" s="66"/>
      <c r="J47" s="66"/>
      <c r="K47" s="88"/>
    </row>
    <row r="48" spans="1:11" s="68" customFormat="1" ht="25" customHeight="1" x14ac:dyDescent="0.45">
      <c r="A48" s="66"/>
      <c r="B48" s="78">
        <f>'인원 입력 기능'!B47</f>
        <v>107</v>
      </c>
      <c r="C48" s="69">
        <f t="shared" si="0"/>
        <v>4</v>
      </c>
      <c r="D48" s="79">
        <f t="shared" si="4"/>
        <v>60.935024487124508</v>
      </c>
      <c r="E48" s="80">
        <f>'인원 입력 기능'!E47</f>
        <v>7816</v>
      </c>
      <c r="F48" s="123">
        <f t="shared" si="2"/>
        <v>1.7639757159944931E-2</v>
      </c>
      <c r="G48" s="81">
        <f>SUM($E$6:E48)</f>
        <v>177001</v>
      </c>
      <c r="H48" s="125">
        <f t="shared" si="3"/>
        <v>0.39946963370872735</v>
      </c>
      <c r="I48" s="66"/>
      <c r="J48" s="66"/>
      <c r="K48" s="88"/>
    </row>
    <row r="49" spans="1:11" s="68" customFormat="1" ht="25" customHeight="1" x14ac:dyDescent="0.45">
      <c r="A49" s="66"/>
      <c r="B49" s="78">
        <f>'인원 입력 기능'!B48</f>
        <v>106</v>
      </c>
      <c r="C49" s="69">
        <f t="shared" si="0"/>
        <v>4</v>
      </c>
      <c r="D49" s="79">
        <f t="shared" si="4"/>
        <v>59.073664492541013</v>
      </c>
      <c r="E49" s="80">
        <f>'인원 입력 기능'!E48</f>
        <v>8679</v>
      </c>
      <c r="F49" s="123">
        <f t="shared" si="2"/>
        <v>1.9587442731724931E-2</v>
      </c>
      <c r="G49" s="81">
        <f>SUM($E$6:E49)</f>
        <v>185680</v>
      </c>
      <c r="H49" s="125">
        <f t="shared" si="3"/>
        <v>0.41905707644045226</v>
      </c>
      <c r="I49" s="66"/>
      <c r="K49" s="88"/>
    </row>
    <row r="50" spans="1:11" s="68" customFormat="1" ht="25" customHeight="1" x14ac:dyDescent="0.45">
      <c r="A50" s="66"/>
      <c r="B50" s="78">
        <f>'인원 입력 기능'!B49</f>
        <v>105</v>
      </c>
      <c r="C50" s="69">
        <f t="shared" si="0"/>
        <v>5</v>
      </c>
      <c r="D50" s="79">
        <f t="shared" si="4"/>
        <v>57.181046739939966</v>
      </c>
      <c r="E50" s="80">
        <f>'인원 입력 기능'!E49</f>
        <v>8093</v>
      </c>
      <c r="F50" s="123">
        <f t="shared" si="2"/>
        <v>1.8264912320296103E-2</v>
      </c>
      <c r="G50" s="81">
        <f>SUM($E$6:E50)</f>
        <v>193773</v>
      </c>
      <c r="H50" s="125">
        <f t="shared" si="3"/>
        <v>0.4373219887607484</v>
      </c>
      <c r="I50" s="66"/>
      <c r="J50" s="66"/>
      <c r="K50" s="88"/>
    </row>
    <row r="51" spans="1:11" s="68" customFormat="1" ht="25" customHeight="1" x14ac:dyDescent="0.45">
      <c r="A51" s="66"/>
      <c r="B51" s="78">
        <f>'인원 입력 기능'!B50</f>
        <v>104</v>
      </c>
      <c r="C51" s="69">
        <f t="shared" si="0"/>
        <v>5</v>
      </c>
      <c r="D51" s="79">
        <f t="shared" si="4"/>
        <v>55.427452661987409</v>
      </c>
      <c r="E51" s="80">
        <f>'인원 입력 기능'!E50</f>
        <v>7447</v>
      </c>
      <c r="F51" s="123">
        <f t="shared" si="2"/>
        <v>1.6806969238755107E-2</v>
      </c>
      <c r="G51" s="81">
        <f>SUM($E$6:E51)</f>
        <v>201220</v>
      </c>
      <c r="H51" s="125">
        <f t="shared" si="3"/>
        <v>0.45412895799950348</v>
      </c>
      <c r="I51" s="66"/>
      <c r="J51" s="66"/>
      <c r="K51" s="88"/>
    </row>
    <row r="52" spans="1:11" s="68" customFormat="1" ht="25" customHeight="1" x14ac:dyDescent="0.45">
      <c r="A52" s="66"/>
      <c r="B52" s="78">
        <f>'인원 입력 기능'!B51</f>
        <v>103</v>
      </c>
      <c r="C52" s="69">
        <f t="shared" si="0"/>
        <v>5</v>
      </c>
      <c r="D52" s="79">
        <f t="shared" si="4"/>
        <v>53.570155047507285</v>
      </c>
      <c r="E52" s="80">
        <f>'인원 입력 기능'!E51</f>
        <v>9012</v>
      </c>
      <c r="F52" s="123">
        <f t="shared" si="2"/>
        <v>2.0338983050847456E-2</v>
      </c>
      <c r="G52" s="81">
        <f>SUM($E$6:E52)</f>
        <v>210232</v>
      </c>
      <c r="H52" s="125">
        <f t="shared" si="3"/>
        <v>0.47446794105035095</v>
      </c>
      <c r="I52" s="66"/>
      <c r="J52" s="66"/>
      <c r="K52" s="88"/>
    </row>
    <row r="53" spans="1:11" s="68" customFormat="1" ht="25" customHeight="1" x14ac:dyDescent="0.45">
      <c r="A53" s="66"/>
      <c r="B53" s="78">
        <f>'인원 입력 기능'!B52</f>
        <v>102</v>
      </c>
      <c r="C53" s="69">
        <f t="shared" si="0"/>
        <v>5</v>
      </c>
      <c r="D53" s="79">
        <f t="shared" si="4"/>
        <v>51.690514342458641</v>
      </c>
      <c r="E53" s="80">
        <f>'인원 입력 기능'!E52</f>
        <v>7645</v>
      </c>
      <c r="F53" s="123">
        <f t="shared" si="2"/>
        <v>1.7253831050125255E-2</v>
      </c>
      <c r="G53" s="81">
        <f>SUM($E$6:E53)</f>
        <v>217877</v>
      </c>
      <c r="H53" s="125">
        <f t="shared" si="3"/>
        <v>0.49172177210047618</v>
      </c>
      <c r="I53" s="66"/>
      <c r="J53" s="66"/>
      <c r="K53" s="88"/>
    </row>
    <row r="54" spans="1:11" s="68" customFormat="1" ht="25" customHeight="1" x14ac:dyDescent="0.45">
      <c r="A54" s="66"/>
      <c r="B54" s="78">
        <f>'인원 입력 기능'!B53</f>
        <v>101</v>
      </c>
      <c r="C54" s="69">
        <f t="shared" si="0"/>
        <v>5</v>
      </c>
      <c r="D54" s="79">
        <f t="shared" si="4"/>
        <v>49.925410187546547</v>
      </c>
      <c r="E54" s="80">
        <f>'인원 입력 기능'!E53</f>
        <v>7997</v>
      </c>
      <c r="F54" s="123">
        <f t="shared" si="2"/>
        <v>1.8048252048116636E-2</v>
      </c>
      <c r="G54" s="81">
        <f>SUM($E$6:E54)</f>
        <v>225874</v>
      </c>
      <c r="H54" s="125">
        <f t="shared" si="3"/>
        <v>0.50977002414859285</v>
      </c>
      <c r="I54" s="66"/>
      <c r="J54" s="66"/>
      <c r="K54" s="88"/>
    </row>
    <row r="55" spans="1:11" s="68" customFormat="1" ht="25" customHeight="1" x14ac:dyDescent="0.45">
      <c r="A55" s="66"/>
      <c r="B55" s="78">
        <f>'인원 입력 기능'!B54</f>
        <v>100</v>
      </c>
      <c r="C55" s="69">
        <f t="shared" si="0"/>
        <v>5</v>
      </c>
      <c r="D55" s="79">
        <f t="shared" si="4"/>
        <v>48.053217179354078</v>
      </c>
      <c r="E55" s="80">
        <f>'인원 입력 기능'!E54</f>
        <v>8594</v>
      </c>
      <c r="F55" s="123">
        <f t="shared" si="2"/>
        <v>1.9395608115732696E-2</v>
      </c>
      <c r="G55" s="81">
        <f>SUM($E$6:E55)</f>
        <v>234468</v>
      </c>
      <c r="H55" s="125">
        <f t="shared" si="3"/>
        <v>0.52916563226432556</v>
      </c>
      <c r="I55" s="66"/>
      <c r="J55" s="66"/>
      <c r="K55" s="88"/>
    </row>
    <row r="56" spans="1:11" s="68" customFormat="1" ht="25" customHeight="1" x14ac:dyDescent="0.45">
      <c r="A56" s="66"/>
      <c r="B56" s="78">
        <f>'인원 입력 기능'!B55</f>
        <v>99</v>
      </c>
      <c r="C56" s="69">
        <f t="shared" si="0"/>
        <v>5</v>
      </c>
      <c r="D56" s="79">
        <f t="shared" si="4"/>
        <v>46.278408449750621</v>
      </c>
      <c r="E56" s="80">
        <f>'인원 입력 기능'!E55</f>
        <v>7134</v>
      </c>
      <c r="F56" s="123">
        <f t="shared" si="2"/>
        <v>1.6100566476336637E-2</v>
      </c>
      <c r="G56" s="81">
        <f>SUM($E$6:E56)</f>
        <v>241602</v>
      </c>
      <c r="H56" s="125">
        <f t="shared" si="3"/>
        <v>0.54526619874066218</v>
      </c>
      <c r="I56" s="66"/>
      <c r="J56" s="66"/>
      <c r="K56" s="88"/>
    </row>
    <row r="57" spans="1:11" s="68" customFormat="1" ht="25" customHeight="1" x14ac:dyDescent="0.45">
      <c r="A57" s="66"/>
      <c r="B57" s="78">
        <f>'인원 입력 기능'!B56</f>
        <v>98</v>
      </c>
      <c r="C57" s="69">
        <f t="shared" si="0"/>
        <v>5</v>
      </c>
      <c r="D57" s="79">
        <f t="shared" si="4"/>
        <v>44.604595003272472</v>
      </c>
      <c r="E57" s="80">
        <f>'인원 입력 기능'!E56</f>
        <v>7699</v>
      </c>
      <c r="F57" s="123">
        <f t="shared" si="2"/>
        <v>1.7375702453226206E-2</v>
      </c>
      <c r="G57" s="81">
        <f>SUM($E$6:E57)</f>
        <v>249301</v>
      </c>
      <c r="H57" s="125">
        <f t="shared" si="3"/>
        <v>0.56264190119388835</v>
      </c>
      <c r="I57" s="66"/>
      <c r="J57" s="66"/>
      <c r="K57" s="88"/>
    </row>
    <row r="58" spans="1:11" s="68" customFormat="1" ht="25" customHeight="1" x14ac:dyDescent="0.45">
      <c r="A58" s="66"/>
      <c r="B58" s="78">
        <f>'인원 입력 기능'!B57</f>
        <v>97</v>
      </c>
      <c r="C58" s="69">
        <f t="shared" si="0"/>
        <v>5</v>
      </c>
      <c r="D58" s="79">
        <f t="shared" si="4"/>
        <v>42.788259721501277</v>
      </c>
      <c r="E58" s="80">
        <f>'인원 입력 기능'!E57</f>
        <v>8397</v>
      </c>
      <c r="F58" s="123">
        <f t="shared" si="2"/>
        <v>1.8951003182197747E-2</v>
      </c>
      <c r="G58" s="81">
        <f>SUM($E$6:E58)</f>
        <v>257698</v>
      </c>
      <c r="H58" s="125">
        <f t="shared" si="3"/>
        <v>0.58159290437608613</v>
      </c>
      <c r="I58" s="66"/>
      <c r="J58" s="66"/>
      <c r="K58" s="88"/>
    </row>
    <row r="59" spans="1:11" s="68" customFormat="1" ht="25" customHeight="1" x14ac:dyDescent="0.45">
      <c r="A59" s="66"/>
      <c r="B59" s="78">
        <f>'인원 입력 기능'!B58</f>
        <v>96</v>
      </c>
      <c r="C59" s="69">
        <f t="shared" si="0"/>
        <v>5</v>
      </c>
      <c r="D59" s="79">
        <f t="shared" si="4"/>
        <v>41.040872057595521</v>
      </c>
      <c r="E59" s="80">
        <f>'인원 입력 기능'!E58</f>
        <v>7088</v>
      </c>
      <c r="F59" s="123">
        <f t="shared" si="2"/>
        <v>1.5996750095917309E-2</v>
      </c>
      <c r="G59" s="81">
        <f>SUM($E$6:E59)</f>
        <v>264786</v>
      </c>
      <c r="H59" s="125">
        <f t="shared" si="3"/>
        <v>0.59758965447200341</v>
      </c>
      <c r="I59" s="66"/>
      <c r="J59" s="66"/>
      <c r="K59" s="88"/>
    </row>
    <row r="60" spans="1:11" s="68" customFormat="1" ht="25" customHeight="1" x14ac:dyDescent="0.45">
      <c r="A60" s="66"/>
      <c r="B60" s="78">
        <f>'인원 입력 기능'!B59</f>
        <v>95</v>
      </c>
      <c r="C60" s="69">
        <f t="shared" si="0"/>
        <v>5</v>
      </c>
      <c r="D60" s="79">
        <f t="shared" si="4"/>
        <v>39.383195287639083</v>
      </c>
      <c r="E60" s="80">
        <f>'인원 입력 기능'!E59</f>
        <v>7602</v>
      </c>
      <c r="F60" s="123">
        <f t="shared" si="2"/>
        <v>1.7156785303211537E-2</v>
      </c>
      <c r="G60" s="81">
        <f>SUM($E$6:E60)</f>
        <v>272388</v>
      </c>
      <c r="H60" s="125">
        <f t="shared" si="3"/>
        <v>0.61474643977521493</v>
      </c>
      <c r="I60" s="66"/>
      <c r="J60" s="66"/>
      <c r="K60" s="88"/>
    </row>
    <row r="61" spans="1:11" s="68" customFormat="1" ht="25" customHeight="1" x14ac:dyDescent="0.45">
      <c r="A61" s="66"/>
      <c r="B61" s="78">
        <f>'인원 입력 기능'!B60</f>
        <v>94</v>
      </c>
      <c r="C61" s="69">
        <f t="shared" si="0"/>
        <v>6</v>
      </c>
      <c r="D61" s="79">
        <f t="shared" si="4"/>
        <v>37.629939741361795</v>
      </c>
      <c r="E61" s="80">
        <f>'인원 입력 기능'!E60</f>
        <v>7935</v>
      </c>
      <c r="F61" s="123">
        <f t="shared" si="2"/>
        <v>1.7908325622334062E-2</v>
      </c>
      <c r="G61" s="81">
        <f>SUM($E$6:E61)</f>
        <v>280323</v>
      </c>
      <c r="H61" s="125">
        <f t="shared" si="3"/>
        <v>0.63265476539754906</v>
      </c>
      <c r="I61" s="66"/>
      <c r="J61" s="66"/>
      <c r="K61" s="88"/>
    </row>
    <row r="62" spans="1:11" s="68" customFormat="1" ht="25" customHeight="1" x14ac:dyDescent="0.45">
      <c r="A62" s="66"/>
      <c r="B62" s="78">
        <f>'인원 입력 기능'!B61</f>
        <v>93</v>
      </c>
      <c r="C62" s="69">
        <f t="shared" si="0"/>
        <v>6</v>
      </c>
      <c r="D62" s="79">
        <f t="shared" si="4"/>
        <v>35.974632693132321</v>
      </c>
      <c r="E62" s="80">
        <f>'인원 입력 기능'!E61</f>
        <v>6734</v>
      </c>
      <c r="F62" s="123">
        <f t="shared" si="2"/>
        <v>1.5197815342255524E-2</v>
      </c>
      <c r="G62" s="81">
        <f>SUM($E$6:E62)</f>
        <v>287057</v>
      </c>
      <c r="H62" s="125">
        <f t="shared" si="3"/>
        <v>0.64785258073980456</v>
      </c>
      <c r="I62" s="66"/>
      <c r="J62" s="66"/>
      <c r="K62" s="88"/>
    </row>
    <row r="63" spans="1:11" s="68" customFormat="1" ht="25" customHeight="1" x14ac:dyDescent="0.45">
      <c r="A63" s="66"/>
      <c r="B63" s="78">
        <f>'인원 입력 기능'!B62</f>
        <v>92</v>
      </c>
      <c r="C63" s="69">
        <f t="shared" si="0"/>
        <v>6</v>
      </c>
      <c r="D63" s="79">
        <f t="shared" si="4"/>
        <v>34.40982644609447</v>
      </c>
      <c r="E63" s="80">
        <f>'인원 입력 기능'!E62</f>
        <v>7133</v>
      </c>
      <c r="F63" s="123">
        <f t="shared" si="2"/>
        <v>1.6098309598501434E-2</v>
      </c>
      <c r="G63" s="81">
        <f>SUM($E$6:E63)</f>
        <v>294190</v>
      </c>
      <c r="H63" s="125">
        <f t="shared" si="3"/>
        <v>0.66395089033830601</v>
      </c>
      <c r="I63" s="66"/>
      <c r="J63" s="66"/>
      <c r="K63" s="88"/>
    </row>
    <row r="64" spans="1:11" s="68" customFormat="1" ht="25" customHeight="1" x14ac:dyDescent="0.45">
      <c r="A64" s="66"/>
      <c r="B64" s="78">
        <f>'인원 입력 기능'!B63</f>
        <v>91</v>
      </c>
      <c r="C64" s="69">
        <f t="shared" si="0"/>
        <v>6</v>
      </c>
      <c r="D64" s="79">
        <f t="shared" si="4"/>
        <v>32.753278115055629</v>
      </c>
      <c r="E64" s="80">
        <f>'인원 입력 기능'!E63</f>
        <v>7547</v>
      </c>
      <c r="F64" s="123">
        <f t="shared" si="2"/>
        <v>1.7032657022275383E-2</v>
      </c>
      <c r="G64" s="81">
        <f>SUM($E$6:E64)</f>
        <v>301737</v>
      </c>
      <c r="H64" s="125">
        <f t="shared" si="3"/>
        <v>0.68098354736058142</v>
      </c>
      <c r="I64" s="66"/>
      <c r="J64" s="66"/>
      <c r="K64" s="88"/>
    </row>
    <row r="65" spans="1:11" s="68" customFormat="1" ht="25" customHeight="1" x14ac:dyDescent="0.45">
      <c r="A65" s="66"/>
      <c r="B65" s="78">
        <f>'인원 입력 기능'!B64</f>
        <v>90</v>
      </c>
      <c r="C65" s="69">
        <f t="shared" si="0"/>
        <v>6</v>
      </c>
      <c r="D65" s="79">
        <f t="shared" si="4"/>
        <v>31.185086551264984</v>
      </c>
      <c r="E65" s="80">
        <f>'인원 입력 기능'!E64</f>
        <v>6350</v>
      </c>
      <c r="F65" s="123">
        <f t="shared" si="2"/>
        <v>1.4331174253537656E-2</v>
      </c>
      <c r="G65" s="81">
        <f>SUM($E$6:E65)</f>
        <v>308087</v>
      </c>
      <c r="H65" s="125">
        <f t="shared" si="3"/>
        <v>0.695314721614119</v>
      </c>
      <c r="I65" s="66"/>
      <c r="J65" s="66"/>
      <c r="K65" s="88"/>
    </row>
    <row r="66" spans="1:11" s="68" customFormat="1" ht="25" customHeight="1" x14ac:dyDescent="0.45">
      <c r="A66" s="66"/>
      <c r="B66" s="78">
        <f>'인원 입력 기능'!B65</f>
        <v>89</v>
      </c>
      <c r="C66" s="69">
        <f t="shared" si="0"/>
        <v>6</v>
      </c>
      <c r="D66" s="79">
        <f t="shared" si="4"/>
        <v>29.697352682299304</v>
      </c>
      <c r="E66" s="80">
        <f>'인원 입력 기능'!E65</f>
        <v>6834</v>
      </c>
      <c r="F66" s="123">
        <f t="shared" si="2"/>
        <v>1.5423503125775801E-2</v>
      </c>
      <c r="G66" s="81">
        <f>SUM($E$6:E66)</f>
        <v>314921</v>
      </c>
      <c r="H66" s="125">
        <f t="shared" si="3"/>
        <v>0.71073822473989479</v>
      </c>
      <c r="I66" s="66"/>
      <c r="J66" s="66"/>
      <c r="K66" s="88"/>
    </row>
    <row r="67" spans="1:11" s="68" customFormat="1" ht="25" customHeight="1" x14ac:dyDescent="0.45">
      <c r="A67" s="66"/>
      <c r="B67" s="78">
        <f>'인원 입력 기능'!B66</f>
        <v>88</v>
      </c>
      <c r="C67" s="69">
        <f t="shared" si="0"/>
        <v>6</v>
      </c>
      <c r="D67" s="79">
        <f t="shared" si="4"/>
        <v>28.115281319822159</v>
      </c>
      <c r="E67" s="80">
        <f>'인원 입력 기능'!E66</f>
        <v>7186</v>
      </c>
      <c r="F67" s="123">
        <f t="shared" si="2"/>
        <v>1.6217924123767182E-2</v>
      </c>
      <c r="G67" s="81">
        <f>SUM($E$6:E67)</f>
        <v>322107</v>
      </c>
      <c r="H67" s="125">
        <f t="shared" si="3"/>
        <v>0.726956148863662</v>
      </c>
      <c r="I67" s="66"/>
      <c r="J67" s="66"/>
      <c r="K67" s="88"/>
    </row>
    <row r="68" spans="1:11" s="68" customFormat="1" ht="25" customHeight="1" x14ac:dyDescent="0.45">
      <c r="A68" s="66"/>
      <c r="B68" s="78">
        <f>'인원 입력 기능'!B67</f>
        <v>87</v>
      </c>
      <c r="C68" s="69">
        <f t="shared" si="0"/>
        <v>6</v>
      </c>
      <c r="D68" s="79">
        <f t="shared" si="4"/>
        <v>26.64075018619242</v>
      </c>
      <c r="E68" s="80">
        <f>'인원 입력 기능'!E67</f>
        <v>5881</v>
      </c>
      <c r="F68" s="123">
        <f t="shared" si="2"/>
        <v>1.3272698548827552E-2</v>
      </c>
      <c r="G68" s="81">
        <f>SUM($E$6:E68)</f>
        <v>327988</v>
      </c>
      <c r="H68" s="125">
        <f t="shared" si="3"/>
        <v>0.74022884741248951</v>
      </c>
      <c r="I68" s="66"/>
      <c r="J68" s="66"/>
      <c r="K68" s="88"/>
    </row>
    <row r="69" spans="1:11" s="68" customFormat="1" ht="25" customHeight="1" x14ac:dyDescent="0.45">
      <c r="A69" s="66"/>
      <c r="B69" s="78">
        <f>'인원 입력 기능'!B68</f>
        <v>86</v>
      </c>
      <c r="C69" s="69">
        <f t="shared" si="0"/>
        <v>6</v>
      </c>
      <c r="D69" s="79">
        <f t="shared" si="4"/>
        <v>25.263490487259922</v>
      </c>
      <c r="E69" s="80">
        <f>'인원 입력 기능'!E68</f>
        <v>6324</v>
      </c>
      <c r="F69" s="123">
        <f t="shared" si="2"/>
        <v>1.4272495429822384E-2</v>
      </c>
      <c r="G69" s="81">
        <f>SUM($E$6:E69)</f>
        <v>334312</v>
      </c>
      <c r="H69" s="125">
        <f t="shared" si="3"/>
        <v>0.75450134284231196</v>
      </c>
      <c r="I69" s="66"/>
      <c r="J69" s="66"/>
      <c r="K69" s="88"/>
    </row>
    <row r="70" spans="1:11" s="68" customFormat="1" ht="25" customHeight="1" x14ac:dyDescent="0.45">
      <c r="A70" s="66"/>
      <c r="B70" s="78">
        <f>'인원 입력 기능'!B69</f>
        <v>85</v>
      </c>
      <c r="C70" s="69">
        <f t="shared" ref="C70:C91" si="5">IF(ROUND(B70,0)&gt;=$N$6,1,IF(ROUND(B70,0)&gt;=$N$7,2,IF(ROUND(B70,0)&gt;=$N$8,3,IF(ROUND(B70,0)&gt;=$N$9,4,IF(ROUND(B70,0)&gt;=$N$10,5,IF(ROUND(B70,0)&gt;=$N$11,6,IF(ROUND(B70,0)&gt;=$N$12,7,IF(ROUND(B70,0)&gt;=$N$13,8,9))))))))</f>
        <v>6</v>
      </c>
      <c r="D70" s="79">
        <f t="shared" si="4"/>
        <v>23.822473989482951</v>
      </c>
      <c r="E70" s="80">
        <f>'인원 입력 기능'!E69</f>
        <v>6446</v>
      </c>
      <c r="F70" s="123">
        <f t="shared" si="2"/>
        <v>1.4547834525717123E-2</v>
      </c>
      <c r="G70" s="81">
        <f>SUM($E$6:E70)</f>
        <v>340758</v>
      </c>
      <c r="H70" s="125">
        <f t="shared" si="3"/>
        <v>0.76904917736802902</v>
      </c>
      <c r="I70" s="66"/>
      <c r="J70" s="66"/>
      <c r="K70" s="88"/>
    </row>
    <row r="71" spans="1:11" s="68" customFormat="1" ht="25" customHeight="1" x14ac:dyDescent="0.45">
      <c r="A71" s="66"/>
      <c r="B71" s="78">
        <f>'인원 입력 기능'!B70</f>
        <v>84</v>
      </c>
      <c r="C71" s="69">
        <f t="shared" si="5"/>
        <v>6</v>
      </c>
      <c r="D71" s="79">
        <f t="shared" si="4"/>
        <v>22.508406869936127</v>
      </c>
      <c r="E71" s="80">
        <f>'인원 입력 기능'!E70</f>
        <v>5199</v>
      </c>
      <c r="F71" s="123">
        <f t="shared" ref="F71:F96" si="6">E71/$H$2</f>
        <v>1.1733507865219256E-2</v>
      </c>
      <c r="G71" s="81">
        <f>SUM($E$6:E71)</f>
        <v>345957</v>
      </c>
      <c r="H71" s="125">
        <f t="shared" ref="H71:H96" si="7">G71/$H$2</f>
        <v>0.78078268523324834</v>
      </c>
      <c r="I71" s="66"/>
      <c r="J71" s="66"/>
      <c r="K71" s="88"/>
    </row>
    <row r="72" spans="1:11" s="68" customFormat="1" ht="25" customHeight="1" x14ac:dyDescent="0.45">
      <c r="A72" s="66"/>
      <c r="B72" s="78">
        <f>'인원 입력 기능'!B71</f>
        <v>83</v>
      </c>
      <c r="C72" s="69">
        <f t="shared" si="5"/>
        <v>7</v>
      </c>
      <c r="D72" s="79">
        <f t="shared" ref="D72:D135" si="8">100*(1-(G71+G72)/2/$H$2)</f>
        <v>21.2654314021982</v>
      </c>
      <c r="E72" s="80">
        <f>'인원 입력 기능'!E71</f>
        <v>5816</v>
      </c>
      <c r="F72" s="123">
        <f t="shared" si="6"/>
        <v>1.3126001489539371E-2</v>
      </c>
      <c r="G72" s="81">
        <f>SUM($E$6:E72)</f>
        <v>351773</v>
      </c>
      <c r="H72" s="125">
        <f t="shared" si="7"/>
        <v>0.79390868672278769</v>
      </c>
      <c r="I72" s="66"/>
      <c r="J72" s="66"/>
      <c r="K72" s="88"/>
    </row>
    <row r="73" spans="1:11" s="68" customFormat="1" ht="25" customHeight="1" x14ac:dyDescent="0.45">
      <c r="A73" s="66"/>
      <c r="B73" s="78">
        <f>'인원 입력 기능'!B72</f>
        <v>82</v>
      </c>
      <c r="C73" s="69">
        <f t="shared" si="5"/>
        <v>7</v>
      </c>
      <c r="D73" s="79">
        <f t="shared" si="8"/>
        <v>19.952267033785464</v>
      </c>
      <c r="E73" s="80">
        <f>'인원 입력 기능'!E72</f>
        <v>5821</v>
      </c>
      <c r="F73" s="123">
        <f t="shared" si="6"/>
        <v>1.3137285878715385E-2</v>
      </c>
      <c r="G73" s="81">
        <f>SUM($E$6:E73)</f>
        <v>357594</v>
      </c>
      <c r="H73" s="125">
        <f t="shared" si="7"/>
        <v>0.80704597260150313</v>
      </c>
      <c r="I73" s="66"/>
      <c r="J73" s="66"/>
      <c r="K73" s="88"/>
    </row>
    <row r="74" spans="1:11" s="68" customFormat="1" ht="25" customHeight="1" x14ac:dyDescent="0.45">
      <c r="A74" s="66"/>
      <c r="B74" s="78">
        <f>'인원 입력 기능'!B73</f>
        <v>81</v>
      </c>
      <c r="C74" s="69">
        <f t="shared" si="5"/>
        <v>7</v>
      </c>
      <c r="D74" s="79">
        <f t="shared" si="8"/>
        <v>18.752059401024624</v>
      </c>
      <c r="E74" s="80">
        <f>'인원 입력 기능'!E73</f>
        <v>4815</v>
      </c>
      <c r="F74" s="123">
        <f t="shared" si="6"/>
        <v>1.0866866776501389E-2</v>
      </c>
      <c r="G74" s="81">
        <f>SUM($E$6:E74)</f>
        <v>362409</v>
      </c>
      <c r="H74" s="125">
        <f t="shared" si="7"/>
        <v>0.81791283937800452</v>
      </c>
      <c r="I74" s="66"/>
      <c r="J74" s="66"/>
      <c r="K74" s="88"/>
    </row>
    <row r="75" spans="1:11" s="68" customFormat="1" ht="25" customHeight="1" x14ac:dyDescent="0.45">
      <c r="A75" s="66"/>
      <c r="B75" s="78">
        <f>'인원 입력 기능'!B74</f>
        <v>80</v>
      </c>
      <c r="C75" s="69">
        <f t="shared" si="5"/>
        <v>7</v>
      </c>
      <c r="D75" s="79">
        <f t="shared" si="8"/>
        <v>17.618655352185787</v>
      </c>
      <c r="E75" s="80">
        <f>'인원 입력 기능'!E74</f>
        <v>5229</v>
      </c>
      <c r="F75" s="123">
        <f t="shared" si="6"/>
        <v>1.1801214200275339E-2</v>
      </c>
      <c r="G75" s="81">
        <f>SUM($E$6:E75)</f>
        <v>367638</v>
      </c>
      <c r="H75" s="125">
        <f t="shared" si="7"/>
        <v>0.82971405357827976</v>
      </c>
      <c r="I75" s="66"/>
      <c r="J75" s="66"/>
      <c r="K75" s="88"/>
    </row>
    <row r="76" spans="1:11" s="68" customFormat="1" ht="25" customHeight="1" x14ac:dyDescent="0.45">
      <c r="A76" s="66"/>
      <c r="B76" s="78">
        <f>'인원 입력 기능'!B75</f>
        <v>79</v>
      </c>
      <c r="C76" s="69">
        <f t="shared" si="5"/>
        <v>7</v>
      </c>
      <c r="D76" s="79">
        <f t="shared" si="8"/>
        <v>16.437856868807689</v>
      </c>
      <c r="E76" s="80">
        <f>'인원 입력 기능'!E75</f>
        <v>5235</v>
      </c>
      <c r="F76" s="123">
        <f t="shared" si="6"/>
        <v>1.1814755467286556E-2</v>
      </c>
      <c r="G76" s="81">
        <f>SUM($E$6:E76)</f>
        <v>372873</v>
      </c>
      <c r="H76" s="125">
        <f t="shared" si="7"/>
        <v>0.84152880904556637</v>
      </c>
      <c r="I76" s="66"/>
      <c r="J76" s="66"/>
      <c r="K76" s="88"/>
    </row>
    <row r="77" spans="1:11" s="68" customFormat="1" ht="25" customHeight="1" x14ac:dyDescent="0.45">
      <c r="A77" s="66"/>
      <c r="B77" s="78">
        <f>'인원 입력 기능'!B76</f>
        <v>78</v>
      </c>
      <c r="C77" s="69">
        <f t="shared" si="5"/>
        <v>7</v>
      </c>
      <c r="D77" s="79">
        <f t="shared" si="8"/>
        <v>15.330632602857207</v>
      </c>
      <c r="E77" s="80">
        <f>'인원 입력 기능'!E76</f>
        <v>4577</v>
      </c>
      <c r="F77" s="123">
        <f t="shared" si="6"/>
        <v>1.0329729851723127E-2</v>
      </c>
      <c r="G77" s="81">
        <f>SUM($E$6:E77)</f>
        <v>377450</v>
      </c>
      <c r="H77" s="125">
        <f t="shared" si="7"/>
        <v>0.85185853889728946</v>
      </c>
      <c r="I77" s="66"/>
      <c r="J77" s="66"/>
      <c r="K77" s="88"/>
    </row>
    <row r="78" spans="1:11" s="68" customFormat="1" ht="25" customHeight="1" x14ac:dyDescent="0.45">
      <c r="A78" s="66"/>
      <c r="B78" s="78">
        <f>'인원 입력 기능'!B77</f>
        <v>77</v>
      </c>
      <c r="C78" s="69">
        <f t="shared" si="5"/>
        <v>7</v>
      </c>
      <c r="D78" s="79">
        <f t="shared" si="8"/>
        <v>14.330497190187097</v>
      </c>
      <c r="E78" s="80">
        <f>'인원 입력 기능'!E77</f>
        <v>4286</v>
      </c>
      <c r="F78" s="123">
        <f t="shared" si="6"/>
        <v>9.6729784016791175E-3</v>
      </c>
      <c r="G78" s="81">
        <f>SUM($E$6:E78)</f>
        <v>381736</v>
      </c>
      <c r="H78" s="125">
        <f t="shared" si="7"/>
        <v>0.8615315172989686</v>
      </c>
      <c r="I78" s="66"/>
      <c r="J78" s="66"/>
      <c r="K78" s="88"/>
    </row>
    <row r="79" spans="1:11" s="68" customFormat="1" ht="25" customHeight="1" x14ac:dyDescent="0.45">
      <c r="A79" s="66"/>
      <c r="B79" s="78">
        <f>'인원 입력 기능'!B78</f>
        <v>76</v>
      </c>
      <c r="C79" s="69">
        <f t="shared" si="5"/>
        <v>7</v>
      </c>
      <c r="D79" s="79">
        <f t="shared" si="8"/>
        <v>13.337132411022591</v>
      </c>
      <c r="E79" s="80">
        <f>'인원 입력 기능'!E78</f>
        <v>4517</v>
      </c>
      <c r="F79" s="123">
        <f t="shared" si="6"/>
        <v>1.019431718161096E-2</v>
      </c>
      <c r="G79" s="81">
        <f>SUM($E$6:E79)</f>
        <v>386253</v>
      </c>
      <c r="H79" s="125">
        <f t="shared" si="7"/>
        <v>0.87172583448057961</v>
      </c>
      <c r="I79" s="66"/>
      <c r="J79" s="66"/>
      <c r="K79" s="88"/>
    </row>
    <row r="80" spans="1:11" s="68" customFormat="1" ht="25" customHeight="1" x14ac:dyDescent="0.45">
      <c r="A80" s="66"/>
      <c r="B80" s="78">
        <f>'인원 입력 기능'!B79</f>
        <v>75</v>
      </c>
      <c r="C80" s="69">
        <f t="shared" si="5"/>
        <v>7</v>
      </c>
      <c r="D80" s="79">
        <f t="shared" si="8"/>
        <v>12.39104922250559</v>
      </c>
      <c r="E80" s="80">
        <f>'인원 입력 기능'!E79</f>
        <v>3867</v>
      </c>
      <c r="F80" s="123">
        <f t="shared" si="6"/>
        <v>8.7273465887291526E-3</v>
      </c>
      <c r="G80" s="81">
        <f>SUM($E$6:E80)</f>
        <v>390120</v>
      </c>
      <c r="H80" s="125">
        <f t="shared" si="7"/>
        <v>0.8804531810693087</v>
      </c>
      <c r="I80" s="66"/>
      <c r="J80" s="66"/>
      <c r="K80" s="88"/>
    </row>
    <row r="81" spans="1:11" s="68" customFormat="1" ht="25" customHeight="1" x14ac:dyDescent="0.45">
      <c r="A81" s="66"/>
      <c r="B81" s="78">
        <f>'인원 입력 기능'!B80</f>
        <v>74</v>
      </c>
      <c r="C81" s="69">
        <f t="shared" si="5"/>
        <v>7</v>
      </c>
      <c r="D81" s="79">
        <f t="shared" si="8"/>
        <v>11.521135660926674</v>
      </c>
      <c r="E81" s="80">
        <f>'인원 입력 기능'!E80</f>
        <v>3842</v>
      </c>
      <c r="F81" s="123">
        <f t="shared" si="6"/>
        <v>8.670924642849083E-3</v>
      </c>
      <c r="G81" s="81">
        <f>SUM($E$6:E81)</f>
        <v>393962</v>
      </c>
      <c r="H81" s="125">
        <f t="shared" si="7"/>
        <v>0.88912410571215783</v>
      </c>
      <c r="I81" s="66"/>
      <c r="J81" s="66"/>
      <c r="K81" s="88"/>
    </row>
    <row r="82" spans="1:11" s="68" customFormat="1" ht="25" customHeight="1" x14ac:dyDescent="0.45">
      <c r="A82" s="66"/>
      <c r="B82" s="78">
        <f>'인원 입력 기능'!B81</f>
        <v>73</v>
      </c>
      <c r="C82" s="69">
        <f t="shared" si="5"/>
        <v>7</v>
      </c>
      <c r="D82" s="79">
        <f t="shared" si="8"/>
        <v>10.639486334604708</v>
      </c>
      <c r="E82" s="80">
        <f>'인원 입력 기능'!E81</f>
        <v>3971</v>
      </c>
      <c r="F82" s="123">
        <f t="shared" si="6"/>
        <v>8.9620618835902412E-3</v>
      </c>
      <c r="G82" s="81">
        <f>SUM($E$6:E82)</f>
        <v>397933</v>
      </c>
      <c r="H82" s="125">
        <f t="shared" si="7"/>
        <v>0.898086167595748</v>
      </c>
      <c r="I82" s="66"/>
      <c r="J82" s="66"/>
      <c r="K82" s="88"/>
    </row>
    <row r="83" spans="1:11" s="68" customFormat="1" ht="25" customHeight="1" x14ac:dyDescent="0.45">
      <c r="A83" s="66"/>
      <c r="B83" s="78">
        <f>'인원 입력 기능'!B82</f>
        <v>72</v>
      </c>
      <c r="C83" s="69">
        <f t="shared" si="5"/>
        <v>8</v>
      </c>
      <c r="D83" s="79">
        <f t="shared" si="8"/>
        <v>9.8430341465616458</v>
      </c>
      <c r="E83" s="80">
        <f>'인원 입력 기능'!E82</f>
        <v>3087</v>
      </c>
      <c r="F83" s="123">
        <f t="shared" si="6"/>
        <v>6.966981877270983E-3</v>
      </c>
      <c r="G83" s="81">
        <f>SUM($E$6:E83)</f>
        <v>401020</v>
      </c>
      <c r="H83" s="125">
        <f t="shared" si="7"/>
        <v>0.90505314947301907</v>
      </c>
      <c r="I83" s="66"/>
      <c r="J83" s="66"/>
      <c r="K83" s="88"/>
    </row>
    <row r="84" spans="1:11" s="68" customFormat="1" ht="25" customHeight="1" x14ac:dyDescent="0.45">
      <c r="A84" s="66"/>
      <c r="B84" s="78">
        <f>'인원 입력 기능'!B83</f>
        <v>71</v>
      </c>
      <c r="C84" s="69">
        <f t="shared" si="5"/>
        <v>8</v>
      </c>
      <c r="D84" s="79">
        <f t="shared" si="8"/>
        <v>9.1177864542192353</v>
      </c>
      <c r="E84" s="80">
        <f>'인원 입력 기능'!E83</f>
        <v>3340</v>
      </c>
      <c r="F84" s="123">
        <f t="shared" si="6"/>
        <v>7.5379719695772866E-3</v>
      </c>
      <c r="G84" s="81">
        <f>SUM($E$6:E84)</f>
        <v>404360</v>
      </c>
      <c r="H84" s="125">
        <f t="shared" si="7"/>
        <v>0.91259112144259635</v>
      </c>
      <c r="I84" s="66"/>
      <c r="J84" s="66"/>
      <c r="K84" s="88"/>
    </row>
    <row r="85" spans="1:11" s="68" customFormat="1" ht="25" customHeight="1" x14ac:dyDescent="0.45">
      <c r="A85" s="66"/>
      <c r="B85" s="78">
        <f>'인원 입력 기능'!B84</f>
        <v>70</v>
      </c>
      <c r="C85" s="69">
        <f t="shared" si="5"/>
        <v>8</v>
      </c>
      <c r="D85" s="79">
        <f t="shared" si="8"/>
        <v>8.3678259495813538</v>
      </c>
      <c r="E85" s="80">
        <f>'인원 입력 기능'!E84</f>
        <v>3306</v>
      </c>
      <c r="F85" s="123">
        <f t="shared" si="6"/>
        <v>7.4612381231803923E-3</v>
      </c>
      <c r="G85" s="81">
        <f>SUM($E$6:E85)</f>
        <v>407666</v>
      </c>
      <c r="H85" s="125">
        <f t="shared" si="7"/>
        <v>0.92005235956577669</v>
      </c>
      <c r="I85" s="66"/>
      <c r="J85" s="66"/>
      <c r="K85" s="88"/>
    </row>
    <row r="86" spans="1:11" s="68" customFormat="1" ht="25" customHeight="1" x14ac:dyDescent="0.45">
      <c r="A86" s="66"/>
      <c r="B86" s="78">
        <f>'인원 입력 기능'!B85</f>
        <v>69</v>
      </c>
      <c r="C86" s="69">
        <f t="shared" si="5"/>
        <v>8</v>
      </c>
      <c r="D86" s="79">
        <f t="shared" si="8"/>
        <v>7.6326479947640413</v>
      </c>
      <c r="E86" s="80">
        <f>'인원 입력 기능'!E85</f>
        <v>3209</v>
      </c>
      <c r="F86" s="123">
        <f t="shared" si="6"/>
        <v>7.2423209731657225E-3</v>
      </c>
      <c r="G86" s="81">
        <f>SUM($E$6:E86)</f>
        <v>410875</v>
      </c>
      <c r="H86" s="125">
        <f t="shared" si="7"/>
        <v>0.92729468053894237</v>
      </c>
      <c r="I86" s="66"/>
      <c r="J86" s="66"/>
      <c r="K86" s="88"/>
    </row>
    <row r="87" spans="1:11" s="68" customFormat="1" ht="25" customHeight="1" x14ac:dyDescent="0.45">
      <c r="A87" s="66"/>
      <c r="B87" s="78">
        <f>'인원 입력 기능'!B86</f>
        <v>68</v>
      </c>
      <c r="C87" s="69">
        <f t="shared" si="5"/>
        <v>8</v>
      </c>
      <c r="D87" s="79">
        <f t="shared" si="8"/>
        <v>6.9831185537926777</v>
      </c>
      <c r="E87" s="80">
        <f>'인원 입력 기능'!E86</f>
        <v>2547</v>
      </c>
      <c r="F87" s="123">
        <f t="shared" si="6"/>
        <v>5.7482678462614815E-3</v>
      </c>
      <c r="G87" s="81">
        <f>SUM($E$6:E87)</f>
        <v>413422</v>
      </c>
      <c r="H87" s="125">
        <f t="shared" si="7"/>
        <v>0.93304294838520396</v>
      </c>
      <c r="I87" s="66"/>
      <c r="J87" s="66"/>
      <c r="K87" s="88"/>
    </row>
    <row r="88" spans="1:11" s="68" customFormat="1" ht="25" customHeight="1" x14ac:dyDescent="0.45">
      <c r="A88" s="66"/>
      <c r="B88" s="78">
        <f>'인원 입력 기능'!B87</f>
        <v>67</v>
      </c>
      <c r="C88" s="69">
        <f t="shared" si="5"/>
        <v>8</v>
      </c>
      <c r="D88" s="79">
        <f t="shared" si="8"/>
        <v>6.3721817238032941</v>
      </c>
      <c r="E88" s="80">
        <f>'인원 입력 기능'!E87</f>
        <v>2867</v>
      </c>
      <c r="F88" s="123">
        <f t="shared" si="6"/>
        <v>6.4704687535263716E-3</v>
      </c>
      <c r="G88" s="81">
        <f>SUM($E$6:E88)</f>
        <v>416289</v>
      </c>
      <c r="H88" s="125">
        <f t="shared" si="7"/>
        <v>0.93951341713873027</v>
      </c>
      <c r="I88" s="66"/>
      <c r="J88" s="66"/>
      <c r="K88" s="88"/>
    </row>
    <row r="89" spans="1:11" s="68" customFormat="1" ht="25" customHeight="1" x14ac:dyDescent="0.45">
      <c r="A89" s="66"/>
      <c r="B89" s="78">
        <f>'인원 입력 기능'!B88</f>
        <v>66</v>
      </c>
      <c r="C89" s="69">
        <f t="shared" si="5"/>
        <v>8</v>
      </c>
      <c r="D89" s="79">
        <f t="shared" si="8"/>
        <v>5.7490577535038057</v>
      </c>
      <c r="E89" s="80">
        <f>'인원 입력 기능'!E88</f>
        <v>2655</v>
      </c>
      <c r="F89" s="123">
        <f t="shared" si="6"/>
        <v>5.9920106524633818E-3</v>
      </c>
      <c r="G89" s="81">
        <f>SUM($E$6:E89)</f>
        <v>418944</v>
      </c>
      <c r="H89" s="125">
        <f t="shared" si="7"/>
        <v>0.94550542779119362</v>
      </c>
      <c r="I89" s="66"/>
      <c r="J89" s="66"/>
      <c r="K89" s="88"/>
    </row>
    <row r="90" spans="1:11" s="68" customFormat="1" ht="25" customHeight="1" x14ac:dyDescent="0.45">
      <c r="A90" s="66"/>
      <c r="B90" s="78">
        <f>'인원 입력 기능'!B89</f>
        <v>65</v>
      </c>
      <c r="C90" s="69">
        <f t="shared" si="5"/>
        <v>8</v>
      </c>
      <c r="D90" s="79">
        <f t="shared" si="8"/>
        <v>5.150082376040988</v>
      </c>
      <c r="E90" s="80">
        <f>'인원 입력 기능'!E89</f>
        <v>2653</v>
      </c>
      <c r="F90" s="123">
        <f t="shared" si="6"/>
        <v>5.9874968967929768E-3</v>
      </c>
      <c r="G90" s="81">
        <f>SUM($E$6:E90)</f>
        <v>421597</v>
      </c>
      <c r="H90" s="125">
        <f t="shared" si="7"/>
        <v>0.95149292468798663</v>
      </c>
      <c r="I90" s="66"/>
      <c r="J90" s="66"/>
      <c r="K90" s="88"/>
    </row>
    <row r="91" spans="1:11" s="68" customFormat="1" ht="25" customHeight="1" x14ac:dyDescent="0.45">
      <c r="A91" s="66"/>
      <c r="B91" s="78">
        <f>'인원 입력 기능'!B90</f>
        <v>64</v>
      </c>
      <c r="C91" s="69">
        <f t="shared" si="5"/>
        <v>8</v>
      </c>
      <c r="D91" s="79">
        <f t="shared" si="8"/>
        <v>4.5511069985781694</v>
      </c>
      <c r="E91" s="80">
        <f>'인원 입력 기능'!E90</f>
        <v>2655</v>
      </c>
      <c r="F91" s="123">
        <f t="shared" si="6"/>
        <v>5.9920106524633818E-3</v>
      </c>
      <c r="G91" s="81">
        <f>SUM($E$6:E91)</f>
        <v>424252</v>
      </c>
      <c r="H91" s="125">
        <f t="shared" si="7"/>
        <v>0.95748493534044998</v>
      </c>
      <c r="I91" s="66"/>
      <c r="J91" s="66"/>
      <c r="K91" s="88"/>
    </row>
    <row r="92" spans="1:11" s="68" customFormat="1" ht="25" customHeight="1" x14ac:dyDescent="0.45">
      <c r="A92" s="66"/>
      <c r="B92" s="78">
        <f>'인원 입력 기능'!B91</f>
        <v>63</v>
      </c>
      <c r="C92" s="69">
        <f t="shared" ref="C92:C96" si="9">IF(ROUND(B92,0)&gt;=$N$6,1,IF(ROUND(B92,0)&gt;=$N$7,2,IF(ROUND(B92,0)&gt;=$N$8,3,IF(ROUND(B92,0)&gt;=$N$9,4,IF(ROUND(B92,0)&gt;=$N$10,5,IF(ROUND(B92,0)&gt;=$N$11,6,IF(ROUND(B92,0)&gt;=$N$12,7,IF(ROUND(B92,0)&gt;=$N$13,8,9))))))))</f>
        <v>8</v>
      </c>
      <c r="D92" s="79">
        <f t="shared" si="8"/>
        <v>3.9944480805254035</v>
      </c>
      <c r="E92" s="80">
        <f>'인원 입력 기능'!E91</f>
        <v>2278</v>
      </c>
      <c r="F92" s="123">
        <f t="shared" si="6"/>
        <v>5.1411677085919337E-3</v>
      </c>
      <c r="G92" s="81">
        <f>SUM($E$6:E92)</f>
        <v>426530</v>
      </c>
      <c r="H92" s="125">
        <f t="shared" si="7"/>
        <v>0.96262610304904195</v>
      </c>
      <c r="I92" s="66"/>
      <c r="J92" s="66"/>
      <c r="K92" s="88"/>
    </row>
    <row r="93" spans="1:11" s="68" customFormat="1" ht="25" customHeight="1" x14ac:dyDescent="0.45">
      <c r="A93" s="66"/>
      <c r="B93" s="78">
        <f>'인원 입력 기능'!B92</f>
        <v>62</v>
      </c>
      <c r="C93" s="69">
        <f t="shared" si="9"/>
        <v>9</v>
      </c>
      <c r="D93" s="79">
        <f t="shared" si="8"/>
        <v>3.4981606445643076</v>
      </c>
      <c r="E93" s="80">
        <f>'인원 입력 기능'!E92</f>
        <v>2120</v>
      </c>
      <c r="F93" s="123">
        <f t="shared" si="6"/>
        <v>4.784581010629895E-3</v>
      </c>
      <c r="G93" s="81">
        <f>SUM($E$6:E93)</f>
        <v>428650</v>
      </c>
      <c r="H93" s="125">
        <f t="shared" si="7"/>
        <v>0.9674106840596719</v>
      </c>
      <c r="I93" s="66"/>
      <c r="J93" s="66"/>
    </row>
    <row r="94" spans="1:11" s="68" customFormat="1" ht="25" customHeight="1" x14ac:dyDescent="0.45">
      <c r="A94" s="66"/>
      <c r="B94" s="78">
        <f>'인원 입력 기능'!B93</f>
        <v>61</v>
      </c>
      <c r="C94" s="69">
        <f t="shared" si="9"/>
        <v>9</v>
      </c>
      <c r="D94" s="79">
        <f t="shared" si="8"/>
        <v>3.0023245841702573</v>
      </c>
      <c r="E94" s="80">
        <f>'인원 입력 기능'!E93</f>
        <v>2274</v>
      </c>
      <c r="F94" s="123">
        <f t="shared" si="6"/>
        <v>5.1321401972511229E-3</v>
      </c>
      <c r="G94" s="81">
        <f>SUM($E$6:E94)</f>
        <v>430924</v>
      </c>
      <c r="H94" s="125">
        <f t="shared" si="7"/>
        <v>0.97254282425692296</v>
      </c>
      <c r="I94" s="66"/>
      <c r="J94" s="66"/>
    </row>
    <row r="95" spans="1:11" s="68" customFormat="1" ht="25" customHeight="1" x14ac:dyDescent="0.45">
      <c r="A95" s="66"/>
      <c r="B95" s="78">
        <f>'인원 입력 기능'!B94</f>
        <v>60</v>
      </c>
      <c r="C95" s="69">
        <f t="shared" si="9"/>
        <v>9</v>
      </c>
      <c r="D95" s="79">
        <f t="shared" si="8"/>
        <v>2.3683676002618004</v>
      </c>
      <c r="E95" s="80">
        <f>'인원 입력 기능'!E94</f>
        <v>3344</v>
      </c>
      <c r="F95" s="123">
        <f t="shared" si="6"/>
        <v>7.5469994809180983E-3</v>
      </c>
      <c r="G95" s="81">
        <f>SUM($E$6:E95)</f>
        <v>434268</v>
      </c>
      <c r="H95" s="125">
        <f t="shared" si="7"/>
        <v>0.98008982373784104</v>
      </c>
      <c r="I95" s="66"/>
      <c r="J95" s="66"/>
    </row>
    <row r="96" spans="1:11" s="68" customFormat="1" ht="25" customHeight="1" x14ac:dyDescent="0.45">
      <c r="A96" s="66"/>
      <c r="B96" s="78">
        <f>'인원 입력 기능'!B95</f>
        <v>59</v>
      </c>
      <c r="C96" s="69">
        <f t="shared" si="9"/>
        <v>9</v>
      </c>
      <c r="D96" s="79">
        <f t="shared" si="8"/>
        <v>1.8254756370037706</v>
      </c>
      <c r="E96" s="80">
        <f>'인원 입력 기능'!E95</f>
        <v>1467</v>
      </c>
      <c r="F96" s="123">
        <f t="shared" si="6"/>
        <v>3.310839784242479E-3</v>
      </c>
      <c r="G96" s="81">
        <f>SUM($E$6:E96)</f>
        <v>435735</v>
      </c>
      <c r="H96" s="125">
        <f t="shared" si="7"/>
        <v>0.98340066352208355</v>
      </c>
      <c r="I96" s="66"/>
      <c r="J96" s="66"/>
    </row>
    <row r="97" spans="1:10" s="68" customFormat="1" ht="25" customHeight="1" x14ac:dyDescent="0.45">
      <c r="A97" s="66"/>
      <c r="B97" s="78">
        <f>'인원 입력 기능'!B96</f>
        <v>58</v>
      </c>
      <c r="C97" s="69">
        <f t="shared" ref="C97:C117" si="10">IF(ROUND(B97,0)&gt;=$N$6,1,IF(ROUND(B97,0)&gt;=$N$7,2,IF(ROUND(B97,0)&gt;=$N$8,3,IF(ROUND(B97,0)&gt;=$N$9,4,IF(ROUND(B97,0)&gt;=$N$10,5,IF(ROUND(B97,0)&gt;=$N$11,6,IF(ROUND(B97,0)&gt;=$N$12,7,IF(ROUND(B97,0)&gt;=$N$13,8,9))))))))</f>
        <v>9</v>
      </c>
      <c r="D97" s="79">
        <f t="shared" si="8"/>
        <v>1.5219255681689914</v>
      </c>
      <c r="E97" s="80">
        <f>'인원 입력 기능'!E96</f>
        <v>1223</v>
      </c>
      <c r="F97" s="123">
        <f t="shared" ref="F97:F117" si="11">E97/$H$2</f>
        <v>2.7601615924530004E-3</v>
      </c>
      <c r="G97" s="81">
        <f>SUM($E$6:E97)</f>
        <v>436958</v>
      </c>
      <c r="H97" s="125">
        <f t="shared" ref="H97:H117" si="12">G97/$H$2</f>
        <v>0.98616082511453651</v>
      </c>
      <c r="I97" s="66"/>
      <c r="J97" s="66"/>
    </row>
    <row r="98" spans="1:10" s="68" customFormat="1" ht="25" customHeight="1" x14ac:dyDescent="0.45">
      <c r="A98" s="66"/>
      <c r="B98" s="78">
        <f>'인원 입력 기능'!B97</f>
        <v>57</v>
      </c>
      <c r="C98" s="69">
        <f t="shared" si="10"/>
        <v>9</v>
      </c>
      <c r="D98" s="79">
        <f t="shared" si="8"/>
        <v>1.1344196438646814</v>
      </c>
      <c r="E98" s="80">
        <f>'인원 입력 기능'!E97</f>
        <v>2211</v>
      </c>
      <c r="F98" s="123">
        <f t="shared" si="11"/>
        <v>4.9899568936333473E-3</v>
      </c>
      <c r="G98" s="81">
        <f>SUM($E$6:E98)</f>
        <v>439169</v>
      </c>
      <c r="H98" s="125">
        <f t="shared" si="12"/>
        <v>0.99115078200816986</v>
      </c>
      <c r="I98" s="66"/>
      <c r="J98" s="66"/>
    </row>
    <row r="99" spans="1:10" s="68" customFormat="1" ht="25" customHeight="1" x14ac:dyDescent="0.45">
      <c r="A99" s="66"/>
      <c r="B99" s="78">
        <f>'인원 입력 기능'!B98</f>
        <v>56</v>
      </c>
      <c r="C99" s="69">
        <f t="shared" si="10"/>
        <v>9</v>
      </c>
      <c r="D99" s="79">
        <f t="shared" si="8"/>
        <v>0.80818795278611022</v>
      </c>
      <c r="E99" s="80">
        <f>'인원 입력 기능'!E98</f>
        <v>680</v>
      </c>
      <c r="F99" s="123">
        <f t="shared" si="11"/>
        <v>1.5346769279378908E-3</v>
      </c>
      <c r="G99" s="81">
        <f>SUM($E$6:E99)</f>
        <v>439849</v>
      </c>
      <c r="H99" s="125">
        <f t="shared" si="12"/>
        <v>0.99268545893610782</v>
      </c>
      <c r="I99" s="66"/>
      <c r="J99" s="66"/>
    </row>
    <row r="100" spans="1:10" ht="25" customHeight="1" x14ac:dyDescent="0.45">
      <c r="A100" s="2"/>
      <c r="B100" s="78">
        <f>'인원 입력 기능'!B99</f>
        <v>55</v>
      </c>
      <c r="C100" s="69">
        <f t="shared" si="10"/>
        <v>9</v>
      </c>
      <c r="D100" s="79">
        <f t="shared" si="8"/>
        <v>0.64478999751743649</v>
      </c>
      <c r="E100" s="80">
        <f>'인원 입력 기능'!E99</f>
        <v>768</v>
      </c>
      <c r="F100" s="123">
        <f t="shared" si="11"/>
        <v>1.7332821774357354E-3</v>
      </c>
      <c r="G100" s="81">
        <f>SUM($E$6:E100)</f>
        <v>440617</v>
      </c>
      <c r="H100" s="125">
        <f t="shared" si="12"/>
        <v>0.99441874111354356</v>
      </c>
      <c r="I100" s="2"/>
      <c r="J100" s="2"/>
    </row>
    <row r="101" spans="1:10" ht="25" customHeight="1" x14ac:dyDescent="0.45">
      <c r="A101" s="2"/>
      <c r="B101" s="78">
        <f>'인원 입력 기능'!B100</f>
        <v>54</v>
      </c>
      <c r="C101" s="69">
        <f t="shared" si="10"/>
        <v>9</v>
      </c>
      <c r="D101" s="79">
        <f t="shared" si="8"/>
        <v>0.49899568936333516</v>
      </c>
      <c r="E101" s="80">
        <f>'인원 입력 기능'!E100</f>
        <v>524</v>
      </c>
      <c r="F101" s="123">
        <f t="shared" si="11"/>
        <v>1.1826039856462571E-3</v>
      </c>
      <c r="G101" s="81">
        <f>SUM($E$6:E101)</f>
        <v>441141</v>
      </c>
      <c r="H101" s="125">
        <f t="shared" si="12"/>
        <v>0.99560134509918974</v>
      </c>
      <c r="I101" s="2"/>
      <c r="J101" s="2"/>
    </row>
    <row r="102" spans="1:10" ht="25" customHeight="1" x14ac:dyDescent="0.45">
      <c r="A102" s="2"/>
      <c r="B102" s="78">
        <f>'인원 입력 기능'!B101</f>
        <v>53</v>
      </c>
      <c r="C102" s="69">
        <f t="shared" si="10"/>
        <v>9</v>
      </c>
      <c r="D102" s="79">
        <f t="shared" si="8"/>
        <v>0.398790313480335</v>
      </c>
      <c r="E102" s="80">
        <f>'인원 입력 기능'!E101</f>
        <v>364</v>
      </c>
      <c r="F102" s="123">
        <f t="shared" si="11"/>
        <v>8.2150353201381214E-4</v>
      </c>
      <c r="G102" s="81">
        <f>SUM($E$6:E102)</f>
        <v>441505</v>
      </c>
      <c r="H102" s="125">
        <f t="shared" si="12"/>
        <v>0.99642284863120356</v>
      </c>
      <c r="I102" s="2"/>
      <c r="J102" s="2"/>
    </row>
    <row r="103" spans="1:10" ht="25" customHeight="1" x14ac:dyDescent="0.45">
      <c r="A103" s="2"/>
      <c r="B103" s="78">
        <f>'인원 입력 기능'!B102</f>
        <v>52</v>
      </c>
      <c r="C103" s="69">
        <f t="shared" si="10"/>
        <v>9</v>
      </c>
      <c r="D103" s="79">
        <f t="shared" si="8"/>
        <v>0.32025096481527182</v>
      </c>
      <c r="E103" s="80">
        <f>'인원 입력 기능'!E102</f>
        <v>332</v>
      </c>
      <c r="F103" s="123">
        <f t="shared" si="11"/>
        <v>7.4928344128732309E-4</v>
      </c>
      <c r="G103" s="81">
        <f>SUM($E$6:E103)</f>
        <v>441837</v>
      </c>
      <c r="H103" s="125">
        <f t="shared" si="12"/>
        <v>0.99717213207249089</v>
      </c>
      <c r="I103" s="2"/>
      <c r="J103" s="2"/>
    </row>
    <row r="104" spans="1:10" ht="25" customHeight="1" x14ac:dyDescent="0.45">
      <c r="A104" s="2"/>
      <c r="B104" s="78">
        <f>'인원 입력 기능'!B103</f>
        <v>51</v>
      </c>
      <c r="C104" s="69">
        <f t="shared" si="10"/>
        <v>9</v>
      </c>
      <c r="D104" s="79">
        <f t="shared" si="8"/>
        <v>0.25299600532623367</v>
      </c>
      <c r="E104" s="80">
        <f>'인원 입력 기능'!E103</f>
        <v>264</v>
      </c>
      <c r="F104" s="123">
        <f t="shared" si="11"/>
        <v>5.9581574849353405E-4</v>
      </c>
      <c r="G104" s="81">
        <f>SUM($E$6:E104)</f>
        <v>442101</v>
      </c>
      <c r="H104" s="125">
        <f t="shared" si="12"/>
        <v>0.99776794782098444</v>
      </c>
      <c r="I104" s="2"/>
      <c r="J104" s="2"/>
    </row>
    <row r="105" spans="1:10" ht="25" customHeight="1" x14ac:dyDescent="0.45">
      <c r="A105" s="2"/>
      <c r="B105" s="78">
        <f>'인원 입력 기능'!B104</f>
        <v>50</v>
      </c>
      <c r="C105" s="69">
        <f t="shared" si="10"/>
        <v>9</v>
      </c>
      <c r="D105" s="79">
        <f t="shared" si="8"/>
        <v>0.20932541921505621</v>
      </c>
      <c r="E105" s="80">
        <f>'인원 입력 기능'!E104</f>
        <v>123</v>
      </c>
      <c r="F105" s="123">
        <f t="shared" si="11"/>
        <v>2.77595973729942E-4</v>
      </c>
      <c r="G105" s="81">
        <f>SUM($E$6:E105)</f>
        <v>442224</v>
      </c>
      <c r="H105" s="125">
        <f t="shared" si="12"/>
        <v>0.99804554379471444</v>
      </c>
      <c r="I105" s="2"/>
      <c r="J105" s="2"/>
    </row>
    <row r="106" spans="1:10" ht="25" customHeight="1" x14ac:dyDescent="0.45">
      <c r="A106" s="2"/>
      <c r="B106" s="78">
        <f>'인원 입력 기능'!B105</f>
        <v>49</v>
      </c>
      <c r="C106" s="69">
        <f t="shared" si="10"/>
        <v>9</v>
      </c>
      <c r="D106" s="79">
        <f t="shared" si="8"/>
        <v>0.17377959331061898</v>
      </c>
      <c r="E106" s="80">
        <f>'인원 입력 기능'!E105</f>
        <v>192</v>
      </c>
      <c r="F106" s="123">
        <f t="shared" si="11"/>
        <v>4.3332054435893386E-4</v>
      </c>
      <c r="G106" s="81">
        <f>SUM($E$6:E106)</f>
        <v>442416</v>
      </c>
      <c r="H106" s="125">
        <f t="shared" si="12"/>
        <v>0.99847886433907329</v>
      </c>
      <c r="I106" s="2"/>
      <c r="J106" s="2"/>
    </row>
    <row r="107" spans="1:10" ht="25" customHeight="1" x14ac:dyDescent="0.45">
      <c r="A107" s="2"/>
      <c r="B107" s="78">
        <f>'인원 입력 기능'!B106</f>
        <v>48</v>
      </c>
      <c r="C107" s="69">
        <f t="shared" si="10"/>
        <v>9</v>
      </c>
      <c r="D107" s="79">
        <f t="shared" si="8"/>
        <v>0.14003926967433022</v>
      </c>
      <c r="E107" s="80">
        <f>'인원 입력 기능'!E106</f>
        <v>107</v>
      </c>
      <c r="F107" s="123">
        <f t="shared" si="11"/>
        <v>2.414859283666975E-4</v>
      </c>
      <c r="G107" s="81">
        <f>SUM($E$6:E107)</f>
        <v>442523</v>
      </c>
      <c r="H107" s="125">
        <f t="shared" si="12"/>
        <v>0.99872035026743999</v>
      </c>
      <c r="I107" s="2"/>
      <c r="J107" s="2"/>
    </row>
    <row r="108" spans="1:10" ht="25" customHeight="1" x14ac:dyDescent="0.45">
      <c r="A108" s="2"/>
      <c r="B108" s="78">
        <f>'인원 입력 기능'!B107</f>
        <v>47</v>
      </c>
      <c r="C108" s="69">
        <f t="shared" si="10"/>
        <v>9</v>
      </c>
      <c r="D108" s="79">
        <f t="shared" si="8"/>
        <v>0.11882461802342759</v>
      </c>
      <c r="E108" s="80">
        <f>'인원 입력 기능'!E107</f>
        <v>81</v>
      </c>
      <c r="F108" s="123">
        <f t="shared" si="11"/>
        <v>1.8280710465142522E-4</v>
      </c>
      <c r="G108" s="81">
        <f>SUM($E$6:E108)</f>
        <v>442604</v>
      </c>
      <c r="H108" s="125">
        <f t="shared" si="12"/>
        <v>0.99890315737209145</v>
      </c>
      <c r="I108" s="2"/>
      <c r="J108" s="2"/>
    </row>
    <row r="109" spans="1:10" ht="25" customHeight="1" x14ac:dyDescent="0.45">
      <c r="A109" s="2"/>
      <c r="B109" s="78">
        <f>'인원 입력 기능'!B108</f>
        <v>46</v>
      </c>
      <c r="C109" s="69">
        <f t="shared" si="10"/>
        <v>9</v>
      </c>
      <c r="D109" s="79">
        <f t="shared" si="8"/>
        <v>0.10731454106389648</v>
      </c>
      <c r="E109" s="80">
        <f>'인원 입력 기능'!E108</f>
        <v>21</v>
      </c>
      <c r="F109" s="123">
        <f t="shared" si="11"/>
        <v>4.7394434539258391E-5</v>
      </c>
      <c r="G109" s="81">
        <f>SUM($E$6:E109)</f>
        <v>442625</v>
      </c>
      <c r="H109" s="125">
        <f t="shared" si="12"/>
        <v>0.99895055180663073</v>
      </c>
      <c r="I109" s="2"/>
      <c r="J109" s="2"/>
    </row>
    <row r="110" spans="1:10" ht="25" customHeight="1" x14ac:dyDescent="0.45">
      <c r="A110" s="2"/>
      <c r="B110" s="78">
        <f>'인원 입력 기능'!B109</f>
        <v>45</v>
      </c>
      <c r="C110" s="69">
        <f t="shared" si="10"/>
        <v>9</v>
      </c>
      <c r="D110" s="79">
        <f t="shared" si="8"/>
        <v>9.8851249181886036E-2</v>
      </c>
      <c r="E110" s="80">
        <f>'인원 입력 기능'!E109</f>
        <v>54</v>
      </c>
      <c r="F110" s="123">
        <f t="shared" si="11"/>
        <v>1.2187140310095015E-4</v>
      </c>
      <c r="G110" s="81">
        <f>SUM($E$6:E110)</f>
        <v>442679</v>
      </c>
      <c r="H110" s="125">
        <f t="shared" si="12"/>
        <v>0.99907242320973166</v>
      </c>
      <c r="I110" s="2"/>
      <c r="J110" s="2"/>
    </row>
    <row r="111" spans="1:10" ht="25" customHeight="1" x14ac:dyDescent="0.45">
      <c r="A111" s="2"/>
      <c r="B111" s="78">
        <f>'인원 입력 기능'!B110</f>
        <v>44</v>
      </c>
      <c r="C111" s="69">
        <f t="shared" si="10"/>
        <v>9</v>
      </c>
      <c r="D111" s="79">
        <f t="shared" si="8"/>
        <v>8.8920986706986227E-2</v>
      </c>
      <c r="E111" s="80">
        <f>'인원 입력 기능'!E110</f>
        <v>34</v>
      </c>
      <c r="F111" s="123">
        <f t="shared" si="11"/>
        <v>7.6733846396894533E-5</v>
      </c>
      <c r="G111" s="81">
        <f>SUM($E$6:E111)</f>
        <v>442713</v>
      </c>
      <c r="H111" s="125">
        <f t="shared" si="12"/>
        <v>0.9991491570561285</v>
      </c>
      <c r="I111" s="2"/>
      <c r="J111" s="2"/>
    </row>
    <row r="112" spans="1:10" ht="25" customHeight="1" x14ac:dyDescent="0.45">
      <c r="A112" s="2"/>
      <c r="B112" s="78">
        <f>'인원 입력 기능'!B111</f>
        <v>43</v>
      </c>
      <c r="C112" s="69">
        <f t="shared" si="10"/>
        <v>9</v>
      </c>
      <c r="D112" s="79">
        <f t="shared" si="8"/>
        <v>8.0457694824975778E-2</v>
      </c>
      <c r="E112" s="80">
        <f>'인원 입력 기능'!E111</f>
        <v>41</v>
      </c>
      <c r="F112" s="123">
        <f t="shared" si="11"/>
        <v>9.2531991243314005E-5</v>
      </c>
      <c r="G112" s="81">
        <f>SUM($E$6:E112)</f>
        <v>442754</v>
      </c>
      <c r="H112" s="125">
        <f t="shared" si="12"/>
        <v>0.99924168904737187</v>
      </c>
      <c r="I112" s="2"/>
      <c r="J112" s="2"/>
    </row>
    <row r="113" spans="1:10" ht="25" customHeight="1" x14ac:dyDescent="0.45">
      <c r="A113" s="2"/>
      <c r="B113" s="78">
        <f>'인원 입력 기능'!B112</f>
        <v>42</v>
      </c>
      <c r="C113" s="69">
        <f t="shared" si="10"/>
        <v>9</v>
      </c>
      <c r="D113" s="79">
        <f t="shared" si="8"/>
        <v>7.5492563587531425E-2</v>
      </c>
      <c r="E113" s="80">
        <f>'인원 입력 기능'!E112</f>
        <v>3</v>
      </c>
      <c r="F113" s="123">
        <f t="shared" si="11"/>
        <v>6.7706335056083415E-6</v>
      </c>
      <c r="G113" s="81">
        <f>SUM($E$6:E113)</f>
        <v>442757</v>
      </c>
      <c r="H113" s="125">
        <f t="shared" si="12"/>
        <v>0.9992484596808775</v>
      </c>
      <c r="I113" s="2"/>
      <c r="J113" s="2"/>
    </row>
    <row r="114" spans="1:10" ht="25" customHeight="1" x14ac:dyDescent="0.45">
      <c r="A114" s="2"/>
      <c r="B114" s="78">
        <f>'인원 입력 기능'!B113</f>
        <v>41</v>
      </c>
      <c r="C114" s="69">
        <f t="shared" si="10"/>
        <v>9</v>
      </c>
      <c r="D114" s="79">
        <f t="shared" si="8"/>
        <v>6.3079735493920541E-2</v>
      </c>
      <c r="E114" s="80">
        <f>'인원 입력 기능'!E113</f>
        <v>107</v>
      </c>
      <c r="F114" s="123">
        <f t="shared" si="11"/>
        <v>2.414859283666975E-4</v>
      </c>
      <c r="G114" s="81">
        <f>SUM($E$6:E114)</f>
        <v>442864</v>
      </c>
      <c r="H114" s="125">
        <f t="shared" si="12"/>
        <v>0.9994899456092442</v>
      </c>
      <c r="I114" s="2"/>
      <c r="J114" s="2"/>
    </row>
    <row r="115" spans="1:10" ht="25" customHeight="1" x14ac:dyDescent="0.45">
      <c r="A115" s="2"/>
      <c r="B115" s="78">
        <f>'인원 입력 기능'!B114</f>
        <v>40</v>
      </c>
      <c r="C115" s="69">
        <f t="shared" si="10"/>
        <v>9</v>
      </c>
      <c r="D115" s="79">
        <f t="shared" si="8"/>
        <v>5.0215531833264215E-2</v>
      </c>
      <c r="E115" s="80">
        <f>'인원 입력 기능'!E114</f>
        <v>7</v>
      </c>
      <c r="F115" s="123">
        <f t="shared" si="11"/>
        <v>1.5798144846419462E-5</v>
      </c>
      <c r="G115" s="81">
        <f>SUM($E$6:E115)</f>
        <v>442871</v>
      </c>
      <c r="H115" s="125">
        <f t="shared" si="12"/>
        <v>0.99950574375409063</v>
      </c>
      <c r="I115" s="2"/>
      <c r="J115" s="2"/>
    </row>
    <row r="116" spans="1:10" ht="25" customHeight="1" thickBot="1" x14ac:dyDescent="0.5">
      <c r="A116" s="2"/>
      <c r="B116" s="150">
        <f>'인원 입력 기능'!B115</f>
        <v>39</v>
      </c>
      <c r="C116" s="151">
        <f t="shared" si="10"/>
        <v>9</v>
      </c>
      <c r="D116" s="152">
        <f t="shared" si="8"/>
        <v>2.4712812295468733E-2</v>
      </c>
      <c r="E116" s="147">
        <f>'인원 입력 기능'!E115</f>
        <v>219</v>
      </c>
      <c r="F116" s="155">
        <f t="shared" si="11"/>
        <v>4.9425624590940893E-4</v>
      </c>
      <c r="G116" s="153">
        <f>SUM($E$6:E116)</f>
        <v>443090</v>
      </c>
      <c r="H116" s="149">
        <f t="shared" si="12"/>
        <v>1</v>
      </c>
      <c r="I116" s="2"/>
      <c r="J116" s="2"/>
    </row>
    <row r="117" spans="1:10" ht="21" hidden="1" customHeight="1" x14ac:dyDescent="0.45">
      <c r="A117" s="2"/>
      <c r="B117" s="127">
        <f>'인원 입력 기능'!B116</f>
        <v>0</v>
      </c>
      <c r="C117" s="70">
        <f t="shared" si="10"/>
        <v>9</v>
      </c>
      <c r="D117" s="128">
        <f t="shared" si="8"/>
        <v>0</v>
      </c>
      <c r="E117" s="129">
        <f>'인원 입력 기능'!E116</f>
        <v>0</v>
      </c>
      <c r="F117" s="92">
        <f t="shared" si="11"/>
        <v>0</v>
      </c>
      <c r="G117" s="130">
        <f>SUM($E$6:E117)</f>
        <v>443090</v>
      </c>
      <c r="H117" s="93">
        <f t="shared" si="12"/>
        <v>1</v>
      </c>
      <c r="I117" s="2"/>
      <c r="J117" s="2"/>
    </row>
    <row r="118" spans="1:10" ht="21" hidden="1" customHeight="1" x14ac:dyDescent="0.45">
      <c r="A118" s="2"/>
      <c r="B118" s="61">
        <f>'인원 입력 기능'!B117</f>
        <v>0</v>
      </c>
      <c r="C118" s="43">
        <f t="shared" ref="C118:C140" si="13">IF(ROUND(B118,0)&gt;=$N$6,1,IF(ROUND(B118,0)&gt;=$N$7,2,IF(ROUND(B118,0)&gt;=$N$8,3,IF(ROUND(B118,0)&gt;=$N$9,4,IF(ROUND(B118,0)&gt;=$N$10,5,IF(ROUND(B118,0)&gt;=$N$11,6,IF(ROUND(B118,0)&gt;=$N$12,7,IF(ROUND(B118,0)&gt;=$N$13,8,9))))))))</f>
        <v>9</v>
      </c>
      <c r="D118" s="62">
        <f t="shared" si="8"/>
        <v>50</v>
      </c>
      <c r="E118" s="2"/>
      <c r="F118" s="2"/>
      <c r="G118" s="2"/>
      <c r="H118" s="2"/>
      <c r="I118" s="2"/>
      <c r="J118" s="2"/>
    </row>
    <row r="119" spans="1:10" ht="21" hidden="1" customHeight="1" x14ac:dyDescent="0.45">
      <c r="A119" s="2"/>
      <c r="B119" s="61">
        <f>'인원 입력 기능'!B118</f>
        <v>0</v>
      </c>
      <c r="C119" s="43">
        <f t="shared" si="13"/>
        <v>9</v>
      </c>
      <c r="D119" s="62">
        <f t="shared" si="8"/>
        <v>100</v>
      </c>
      <c r="E119" s="2"/>
      <c r="F119" s="2"/>
      <c r="G119" s="2"/>
      <c r="H119" s="2"/>
      <c r="I119" s="2"/>
      <c r="J119" s="2"/>
    </row>
    <row r="120" spans="1:10" ht="21" hidden="1" customHeight="1" x14ac:dyDescent="0.45">
      <c r="A120" s="2"/>
      <c r="B120" s="61">
        <f>'인원 입력 기능'!B119</f>
        <v>0</v>
      </c>
      <c r="C120" s="43">
        <f t="shared" si="13"/>
        <v>9</v>
      </c>
      <c r="D120" s="62">
        <f t="shared" si="8"/>
        <v>100</v>
      </c>
      <c r="E120" s="2"/>
      <c r="F120" s="2"/>
      <c r="G120" s="2"/>
      <c r="H120" s="2"/>
      <c r="I120" s="2"/>
      <c r="J120" s="2"/>
    </row>
    <row r="121" spans="1:10" ht="21" hidden="1" customHeight="1" x14ac:dyDescent="0.45">
      <c r="A121" s="2"/>
      <c r="B121" s="61">
        <f>'인원 입력 기능'!B120</f>
        <v>0</v>
      </c>
      <c r="C121" s="43">
        <f t="shared" si="13"/>
        <v>9</v>
      </c>
      <c r="D121" s="62">
        <f t="shared" si="8"/>
        <v>100</v>
      </c>
      <c r="E121" s="2"/>
      <c r="F121" s="2"/>
      <c r="G121" s="2"/>
      <c r="H121" s="2"/>
      <c r="I121" s="2"/>
      <c r="J121" s="2"/>
    </row>
    <row r="122" spans="1:10" ht="21" hidden="1" customHeight="1" x14ac:dyDescent="0.45">
      <c r="B122" s="61">
        <f>'인원 입력 기능'!B121</f>
        <v>0</v>
      </c>
      <c r="C122" s="43">
        <f t="shared" si="13"/>
        <v>9</v>
      </c>
      <c r="D122" s="62">
        <f t="shared" si="8"/>
        <v>100</v>
      </c>
    </row>
    <row r="123" spans="1:10" ht="21" hidden="1" customHeight="1" x14ac:dyDescent="0.45">
      <c r="B123" s="61">
        <f>'인원 입력 기능'!B122</f>
        <v>0</v>
      </c>
      <c r="C123" s="43">
        <f t="shared" si="13"/>
        <v>9</v>
      </c>
      <c r="D123" s="62">
        <f t="shared" si="8"/>
        <v>100</v>
      </c>
    </row>
    <row r="124" spans="1:10" ht="21" hidden="1" customHeight="1" x14ac:dyDescent="0.45">
      <c r="B124" s="61">
        <f>'인원 입력 기능'!B123</f>
        <v>0</v>
      </c>
      <c r="C124" s="43">
        <f t="shared" si="13"/>
        <v>9</v>
      </c>
      <c r="D124" s="62">
        <f t="shared" si="8"/>
        <v>100</v>
      </c>
    </row>
    <row r="125" spans="1:10" ht="21" hidden="1" customHeight="1" x14ac:dyDescent="0.45">
      <c r="B125" s="61">
        <f>'인원 입력 기능'!B124</f>
        <v>0</v>
      </c>
      <c r="C125" s="43">
        <f t="shared" si="13"/>
        <v>9</v>
      </c>
      <c r="D125" s="62">
        <f t="shared" si="8"/>
        <v>100</v>
      </c>
    </row>
    <row r="126" spans="1:10" ht="21" hidden="1" customHeight="1" x14ac:dyDescent="0.45">
      <c r="B126" s="61">
        <f>'인원 입력 기능'!B125</f>
        <v>0</v>
      </c>
      <c r="C126" s="43">
        <f t="shared" si="13"/>
        <v>9</v>
      </c>
      <c r="D126" s="62">
        <f t="shared" si="8"/>
        <v>100</v>
      </c>
    </row>
    <row r="127" spans="1:10" ht="21" hidden="1" customHeight="1" x14ac:dyDescent="0.45">
      <c r="B127" s="61">
        <f>'인원 입력 기능'!B126</f>
        <v>0</v>
      </c>
      <c r="C127" s="43">
        <f t="shared" si="13"/>
        <v>9</v>
      </c>
      <c r="D127" s="62">
        <f t="shared" si="8"/>
        <v>100</v>
      </c>
    </row>
    <row r="128" spans="1:10" ht="21" hidden="1" customHeight="1" x14ac:dyDescent="0.45">
      <c r="B128" s="61">
        <f>'인원 입력 기능'!B127</f>
        <v>0</v>
      </c>
      <c r="C128" s="43">
        <f t="shared" si="13"/>
        <v>9</v>
      </c>
      <c r="D128" s="62">
        <f t="shared" si="8"/>
        <v>100</v>
      </c>
    </row>
    <row r="129" spans="2:4" ht="21" hidden="1" customHeight="1" x14ac:dyDescent="0.45">
      <c r="B129" s="61">
        <f>'인원 입력 기능'!B128</f>
        <v>0</v>
      </c>
      <c r="C129" s="43">
        <f t="shared" si="13"/>
        <v>9</v>
      </c>
      <c r="D129" s="62">
        <f t="shared" si="8"/>
        <v>100</v>
      </c>
    </row>
    <row r="130" spans="2:4" ht="21" hidden="1" customHeight="1" x14ac:dyDescent="0.45">
      <c r="B130" s="61">
        <f>'인원 입력 기능'!B129</f>
        <v>0</v>
      </c>
      <c r="C130" s="43">
        <f t="shared" si="13"/>
        <v>9</v>
      </c>
      <c r="D130" s="62">
        <f t="shared" si="8"/>
        <v>100</v>
      </c>
    </row>
    <row r="131" spans="2:4" ht="21" hidden="1" customHeight="1" x14ac:dyDescent="0.45">
      <c r="B131" s="61">
        <f>'인원 입력 기능'!B130</f>
        <v>0</v>
      </c>
      <c r="C131" s="43">
        <f t="shared" si="13"/>
        <v>9</v>
      </c>
      <c r="D131" s="62">
        <f t="shared" si="8"/>
        <v>100</v>
      </c>
    </row>
    <row r="132" spans="2:4" ht="21" hidden="1" customHeight="1" x14ac:dyDescent="0.45">
      <c r="B132" s="61">
        <f>'인원 입력 기능'!B131</f>
        <v>0</v>
      </c>
      <c r="C132" s="43">
        <f t="shared" si="13"/>
        <v>9</v>
      </c>
      <c r="D132" s="62">
        <f t="shared" si="8"/>
        <v>100</v>
      </c>
    </row>
    <row r="133" spans="2:4" ht="21" hidden="1" customHeight="1" x14ac:dyDescent="0.45">
      <c r="B133" s="61">
        <f>'인원 입력 기능'!B132</f>
        <v>0</v>
      </c>
      <c r="C133" s="43">
        <f t="shared" si="13"/>
        <v>9</v>
      </c>
      <c r="D133" s="62">
        <f t="shared" si="8"/>
        <v>100</v>
      </c>
    </row>
    <row r="134" spans="2:4" ht="21" hidden="1" customHeight="1" x14ac:dyDescent="0.45">
      <c r="B134" s="61">
        <f>'인원 입력 기능'!B133</f>
        <v>0</v>
      </c>
      <c r="C134" s="43">
        <f t="shared" si="13"/>
        <v>9</v>
      </c>
      <c r="D134" s="62">
        <f t="shared" si="8"/>
        <v>100</v>
      </c>
    </row>
    <row r="135" spans="2:4" ht="21" hidden="1" customHeight="1" x14ac:dyDescent="0.45">
      <c r="B135" s="61">
        <f>'인원 입력 기능'!B134</f>
        <v>0</v>
      </c>
      <c r="C135" s="43">
        <f t="shared" si="13"/>
        <v>9</v>
      </c>
      <c r="D135" s="64">
        <f t="shared" si="8"/>
        <v>100</v>
      </c>
    </row>
    <row r="136" spans="2:4" ht="21" hidden="1" customHeight="1" x14ac:dyDescent="0.45">
      <c r="B136" s="61">
        <f>'인원 입력 기능'!B135</f>
        <v>0</v>
      </c>
      <c r="C136" s="43">
        <f t="shared" si="13"/>
        <v>9</v>
      </c>
      <c r="D136" s="64">
        <f t="shared" ref="D136:D140" si="14">100*(1-(G135+G136)/2/$H$2)</f>
        <v>100</v>
      </c>
    </row>
    <row r="137" spans="2:4" ht="21" hidden="1" customHeight="1" x14ac:dyDescent="0.45">
      <c r="B137" s="61">
        <f>'인원 입력 기능'!B136</f>
        <v>0</v>
      </c>
      <c r="C137" s="43">
        <f t="shared" si="13"/>
        <v>9</v>
      </c>
      <c r="D137" s="64">
        <f t="shared" si="14"/>
        <v>100</v>
      </c>
    </row>
    <row r="138" spans="2:4" ht="21" hidden="1" customHeight="1" x14ac:dyDescent="0.45">
      <c r="B138" s="61">
        <f>'인원 입력 기능'!B137</f>
        <v>0</v>
      </c>
      <c r="C138" s="43">
        <f t="shared" si="13"/>
        <v>9</v>
      </c>
      <c r="D138" s="64">
        <f t="shared" si="14"/>
        <v>100</v>
      </c>
    </row>
    <row r="139" spans="2:4" ht="21" hidden="1" customHeight="1" x14ac:dyDescent="0.45">
      <c r="B139" s="61">
        <f>'인원 입력 기능'!B138</f>
        <v>0</v>
      </c>
      <c r="C139" s="43">
        <f t="shared" si="13"/>
        <v>9</v>
      </c>
      <c r="D139" s="64">
        <f t="shared" si="14"/>
        <v>100</v>
      </c>
    </row>
    <row r="140" spans="2:4" ht="21" hidden="1" customHeight="1" thickBot="1" x14ac:dyDescent="0.5">
      <c r="B140" s="63">
        <f>'인원 입력 기능'!B139</f>
        <v>0</v>
      </c>
      <c r="C140" s="45">
        <f t="shared" si="13"/>
        <v>9</v>
      </c>
      <c r="D140" s="65">
        <f t="shared" si="14"/>
        <v>100</v>
      </c>
    </row>
  </sheetData>
  <sheetProtection algorithmName="SHA-512" hashValue="ascQd4P5TS08T6fZgEiu/Xvg8gIxp3k8jzpmCTEtWZt1dPgfW61Bj9Qj6on2gSBUKIjErjg5gOGk5Xrou+Of7w==" saltValue="OqTaJ658O203UfL3mWTJyQ==" spinCount="100000" sheet="1" objects="1" scenarios="1"/>
  <mergeCells count="2">
    <mergeCell ref="C2:D2"/>
    <mergeCell ref="C3:D3"/>
  </mergeCells>
  <phoneticPr fontId="1" type="noConversion"/>
  <conditionalFormatting sqref="B6:B140">
    <cfRule type="expression" dxfId="4" priority="1">
      <formula>$B6=$B7</formula>
    </cfRule>
  </conditionalFormatting>
  <conditionalFormatting sqref="B6:H6 B7:B117 B16:C32 B118:D140 C7:D7 E7:H117 C8:C15 D8:D117 C33:C117">
    <cfRule type="expression" dxfId="3" priority="2">
      <formula>OR($B6=$N$6:$N$13)</formula>
    </cfRule>
  </conditionalFormatting>
  <pageMargins left="0.7" right="0.7" top="0.75" bottom="0.75" header="0.3" footer="0.3"/>
  <pageSetup paperSize="9" scale="35" orientation="portrait" r:id="rId1"/>
  <headerFooter>
    <oddHeader xml:space="preserve">&amp;L
                             &amp;G&amp;C
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CA101-51EA-A24B-A768-CB685D70D8FA}">
  <sheetPr>
    <tabColor rgb="FF00B050"/>
    <pageSetUpPr fitToPage="1"/>
  </sheetPr>
  <dimension ref="A1:N107"/>
  <sheetViews>
    <sheetView zoomScale="85" zoomScaleNormal="85" zoomScalePageLayoutView="25" workbookViewId="0">
      <selection activeCell="G8" sqref="G8:G9 H2"/>
    </sheetView>
  </sheetViews>
  <sheetFormatPr defaultRowHeight="17" x14ac:dyDescent="0.45"/>
  <cols>
    <col min="1" max="1" width="8.6640625" customWidth="1"/>
    <col min="2" max="2" width="14.08203125" style="50" customWidth="1"/>
    <col min="3" max="4" width="21.25" style="50" customWidth="1"/>
    <col min="5" max="9" width="14.08203125" customWidth="1"/>
    <col min="10" max="11" width="12.4140625" customWidth="1"/>
    <col min="12" max="12" width="0" hidden="1" customWidth="1"/>
    <col min="13" max="13" width="8.6640625" hidden="1" customWidth="1"/>
    <col min="14" max="14" width="8.6640625" customWidth="1"/>
  </cols>
  <sheetData>
    <row r="1" spans="1:14" ht="17.5" thickBot="1" x14ac:dyDescent="0.5">
      <c r="A1" s="2"/>
      <c r="B1" s="48"/>
      <c r="C1" s="48"/>
      <c r="D1" s="48"/>
      <c r="E1" s="2"/>
      <c r="F1" s="2"/>
      <c r="G1" s="2"/>
      <c r="H1" s="2"/>
      <c r="I1" s="2"/>
    </row>
    <row r="2" spans="1:14" ht="25" customHeight="1" thickBot="1" x14ac:dyDescent="0.5">
      <c r="A2" s="2"/>
      <c r="B2" s="117" t="s">
        <v>65</v>
      </c>
      <c r="C2" s="222" t="s">
        <v>73</v>
      </c>
      <c r="D2" s="223"/>
      <c r="E2" s="118" t="s">
        <v>6</v>
      </c>
      <c r="F2" s="119" t="s">
        <v>26</v>
      </c>
      <c r="G2" s="120" t="s">
        <v>5</v>
      </c>
      <c r="H2" s="104">
        <f>MAX('인원 입력 기능'!K:K)</f>
        <v>426625</v>
      </c>
      <c r="I2" s="2"/>
    </row>
    <row r="3" spans="1:14" ht="25" customHeight="1" thickBot="1" x14ac:dyDescent="0.5">
      <c r="A3" s="2"/>
      <c r="B3" s="138" t="s">
        <v>71</v>
      </c>
      <c r="C3" s="224" t="s">
        <v>70</v>
      </c>
      <c r="D3" s="225"/>
      <c r="E3" s="121" t="s">
        <v>4</v>
      </c>
      <c r="F3" s="122" t="s">
        <v>26</v>
      </c>
      <c r="G3" s="107"/>
      <c r="H3" s="108"/>
      <c r="I3" s="2"/>
    </row>
    <row r="4" spans="1:14" ht="25" customHeight="1" thickBot="1" x14ac:dyDescent="0.5">
      <c r="A4" s="2"/>
      <c r="B4" s="49"/>
      <c r="C4" s="49"/>
      <c r="D4" s="49"/>
      <c r="E4" s="1"/>
      <c r="F4" s="2"/>
      <c r="G4" s="2"/>
      <c r="H4" s="2"/>
      <c r="I4" s="2"/>
    </row>
    <row r="5" spans="1:14" s="68" customFormat="1" ht="25" customHeight="1" thickBot="1" x14ac:dyDescent="0.5">
      <c r="A5" s="66"/>
      <c r="B5" s="84" t="s">
        <v>67</v>
      </c>
      <c r="C5" s="85" t="s">
        <v>68</v>
      </c>
      <c r="D5" s="86" t="s">
        <v>69</v>
      </c>
      <c r="E5" s="136" t="s">
        <v>3</v>
      </c>
      <c r="F5" s="148" t="s">
        <v>2</v>
      </c>
      <c r="G5" s="148" t="s">
        <v>1</v>
      </c>
      <c r="H5" s="154" t="s">
        <v>0</v>
      </c>
      <c r="I5" s="66"/>
      <c r="J5" s="67"/>
      <c r="K5" s="110"/>
    </row>
    <row r="6" spans="1:14" s="68" customFormat="1" ht="25" customHeight="1" thickTop="1" thickBot="1" x14ac:dyDescent="0.5">
      <c r="A6" s="66"/>
      <c r="B6" s="76">
        <f>'인원 입력 기능'!G5</f>
        <v>148</v>
      </c>
      <c r="C6" s="77">
        <f t="shared" ref="C6:C37" si="0">IF(ROUND(B6,0)&gt;=$M$6,1,IF(ROUND(B6,0)&gt;=$M$7,2,IF(ROUND(B6,0)&gt;=$M$8,3,IF(ROUND(B6,0)&gt;=$M$9,4,IF(ROUND(B6,0)&gt;=$M$10,5,IF(ROUND(B6,0)&gt;=$M$11,6,IF(ROUND(B6,0)&gt;=$M$12,7,IF(ROUND(B6,0)&gt;=$M$13,8,9))))))))</f>
        <v>1</v>
      </c>
      <c r="D6" s="145">
        <f>100*(1-(0+G6)/2/$H$2)</f>
        <v>99.928274245531796</v>
      </c>
      <c r="E6" s="94">
        <f>'인원 입력 기능'!J5</f>
        <v>612</v>
      </c>
      <c r="F6" s="95">
        <f>E6/$H$2</f>
        <v>1.4345150893641957E-3</v>
      </c>
      <c r="G6" s="96">
        <f>E6</f>
        <v>612</v>
      </c>
      <c r="H6" s="97">
        <f>G6/$H$2</f>
        <v>1.4345150893641957E-3</v>
      </c>
      <c r="I6" s="66"/>
      <c r="K6" s="88"/>
      <c r="L6" s="88">
        <v>1</v>
      </c>
      <c r="M6" s="111">
        <v>133</v>
      </c>
      <c r="N6" s="88"/>
    </row>
    <row r="7" spans="1:14" s="68" customFormat="1" ht="25" customHeight="1" thickBot="1" x14ac:dyDescent="0.5">
      <c r="A7" s="66"/>
      <c r="B7" s="78">
        <f>'인원 입력 기능'!G6</f>
        <v>146</v>
      </c>
      <c r="C7" s="112">
        <f t="shared" si="0"/>
        <v>1</v>
      </c>
      <c r="D7" s="79">
        <f>100*(1-(G6+G7)/2/$H$2)</f>
        <v>99.846469381775563</v>
      </c>
      <c r="E7" s="80">
        <f>'인원 입력 기능'!J6</f>
        <v>86</v>
      </c>
      <c r="F7" s="123">
        <f t="shared" ref="F7:F70" si="1">E7/$H$2</f>
        <v>2.0158218576032816E-4</v>
      </c>
      <c r="G7" s="113">
        <f>E7+G6</f>
        <v>698</v>
      </c>
      <c r="H7" s="125">
        <f t="shared" ref="H7:H70" si="2">G7/$H$2</f>
        <v>1.6360972751245238E-3</v>
      </c>
      <c r="I7" s="66"/>
      <c r="K7" s="88"/>
      <c r="L7" s="88">
        <v>2</v>
      </c>
      <c r="M7" s="114">
        <v>126</v>
      </c>
      <c r="N7" s="88"/>
    </row>
    <row r="8" spans="1:14" s="68" customFormat="1" ht="25" customHeight="1" thickBot="1" x14ac:dyDescent="0.5">
      <c r="A8" s="66"/>
      <c r="B8" s="78">
        <f>'인원 입력 기능'!G7</f>
        <v>145</v>
      </c>
      <c r="C8" s="112">
        <f t="shared" si="0"/>
        <v>1</v>
      </c>
      <c r="D8" s="79">
        <f t="shared" ref="D8:D71" si="3">100*(1-(G7+G8)/2/$H$2)</f>
        <v>99.775798417814244</v>
      </c>
      <c r="E8" s="80">
        <f>'인원 입력 기능'!J7</f>
        <v>517</v>
      </c>
      <c r="F8" s="123">
        <f t="shared" si="1"/>
        <v>1.2118370934661588E-3</v>
      </c>
      <c r="G8" s="113">
        <f t="shared" ref="G8:G71" si="4">E8+G7</f>
        <v>1215</v>
      </c>
      <c r="H8" s="125">
        <f t="shared" si="2"/>
        <v>2.8479343685906826E-3</v>
      </c>
      <c r="I8" s="66"/>
      <c r="K8" s="88"/>
      <c r="L8" s="88">
        <v>3</v>
      </c>
      <c r="M8" s="114">
        <v>118</v>
      </c>
      <c r="N8" s="88"/>
    </row>
    <row r="9" spans="1:14" s="68" customFormat="1" ht="25" customHeight="1" thickBot="1" x14ac:dyDescent="0.5">
      <c r="A9" s="66"/>
      <c r="B9" s="78">
        <f>'인원 입력 기능'!G8</f>
        <v>144</v>
      </c>
      <c r="C9" s="112">
        <f t="shared" si="0"/>
        <v>1</v>
      </c>
      <c r="D9" s="79">
        <f t="shared" si="3"/>
        <v>99.621447406973346</v>
      </c>
      <c r="E9" s="80">
        <f>'인원 입력 기능'!J8</f>
        <v>800</v>
      </c>
      <c r="F9" s="123">
        <f t="shared" si="1"/>
        <v>1.8751831233518898E-3</v>
      </c>
      <c r="G9" s="113">
        <f t="shared" si="4"/>
        <v>2015</v>
      </c>
      <c r="H9" s="125">
        <f t="shared" si="2"/>
        <v>4.7231174919425724E-3</v>
      </c>
      <c r="I9" s="66"/>
      <c r="K9" s="88"/>
      <c r="L9" s="88">
        <v>4</v>
      </c>
      <c r="M9" s="114">
        <v>107</v>
      </c>
      <c r="N9" s="88"/>
    </row>
    <row r="10" spans="1:14" s="68" customFormat="1" ht="25" customHeight="1" thickBot="1" x14ac:dyDescent="0.5">
      <c r="A10" s="66"/>
      <c r="B10" s="78">
        <f>'인원 입력 기능'!G9</f>
        <v>143</v>
      </c>
      <c r="C10" s="112">
        <f t="shared" si="0"/>
        <v>1</v>
      </c>
      <c r="D10" s="79">
        <f t="shared" si="3"/>
        <v>99.525813067682392</v>
      </c>
      <c r="E10" s="80">
        <f>'인원 입력 기능'!J9</f>
        <v>16</v>
      </c>
      <c r="F10" s="123">
        <f t="shared" si="1"/>
        <v>3.75036624670378E-5</v>
      </c>
      <c r="G10" s="113">
        <f t="shared" si="4"/>
        <v>2031</v>
      </c>
      <c r="H10" s="125">
        <f t="shared" si="2"/>
        <v>4.7606211544096106E-3</v>
      </c>
      <c r="I10" s="66"/>
      <c r="K10" s="88"/>
      <c r="L10" s="88">
        <v>5</v>
      </c>
      <c r="M10" s="114">
        <v>94</v>
      </c>
      <c r="N10" s="88"/>
    </row>
    <row r="11" spans="1:14" s="68" customFormat="1" ht="25" customHeight="1" thickBot="1" x14ac:dyDescent="0.5">
      <c r="A11" s="66"/>
      <c r="B11" s="78">
        <f>'인원 입력 기능'!G10</f>
        <v>142</v>
      </c>
      <c r="C11" s="112">
        <f t="shared" si="0"/>
        <v>1</v>
      </c>
      <c r="D11" s="79">
        <f t="shared" si="3"/>
        <v>99.485848227365963</v>
      </c>
      <c r="E11" s="80">
        <f>'인원 입력 기능'!J10</f>
        <v>325</v>
      </c>
      <c r="F11" s="123">
        <f t="shared" si="1"/>
        <v>7.6179314386170529E-4</v>
      </c>
      <c r="G11" s="113">
        <f t="shared" si="4"/>
        <v>2356</v>
      </c>
      <c r="H11" s="125">
        <f t="shared" si="2"/>
        <v>5.5224142982713154E-3</v>
      </c>
      <c r="I11" s="66"/>
      <c r="K11" s="88"/>
      <c r="L11" s="88">
        <v>6</v>
      </c>
      <c r="M11" s="114">
        <v>80</v>
      </c>
      <c r="N11" s="88"/>
    </row>
    <row r="12" spans="1:14" s="68" customFormat="1" ht="25" customHeight="1" thickBot="1" x14ac:dyDescent="0.5">
      <c r="A12" s="66"/>
      <c r="B12" s="78">
        <f>'인원 입력 기능'!G11</f>
        <v>141</v>
      </c>
      <c r="C12" s="112">
        <f t="shared" si="0"/>
        <v>1</v>
      </c>
      <c r="D12" s="79">
        <f t="shared" si="3"/>
        <v>99.202695575739824</v>
      </c>
      <c r="E12" s="80">
        <f>'인원 입력 기능'!J11</f>
        <v>2091</v>
      </c>
      <c r="F12" s="123">
        <f t="shared" si="1"/>
        <v>4.9012598886610022E-3</v>
      </c>
      <c r="G12" s="113">
        <f t="shared" si="4"/>
        <v>4447</v>
      </c>
      <c r="H12" s="125">
        <f t="shared" si="2"/>
        <v>1.0423674186932318E-2</v>
      </c>
      <c r="I12" s="66"/>
      <c r="K12" s="88"/>
      <c r="L12" s="88">
        <v>7</v>
      </c>
      <c r="M12" s="114">
        <v>74</v>
      </c>
      <c r="N12" s="88"/>
    </row>
    <row r="13" spans="1:14" s="68" customFormat="1" ht="25" customHeight="1" thickBot="1" x14ac:dyDescent="0.5">
      <c r="A13" s="66"/>
      <c r="B13" s="78">
        <f>'인원 입력 기능'!G12</f>
        <v>140</v>
      </c>
      <c r="C13" s="112">
        <f t="shared" si="0"/>
        <v>1</v>
      </c>
      <c r="D13" s="79">
        <f t="shared" si="3"/>
        <v>98.867154995605048</v>
      </c>
      <c r="E13" s="80">
        <f>'인원 입력 기능'!J12</f>
        <v>772</v>
      </c>
      <c r="F13" s="123">
        <f t="shared" si="1"/>
        <v>1.8095517140345736E-3</v>
      </c>
      <c r="G13" s="113">
        <f t="shared" si="4"/>
        <v>5219</v>
      </c>
      <c r="H13" s="125">
        <f t="shared" si="2"/>
        <v>1.2233225900966892E-2</v>
      </c>
      <c r="I13" s="66"/>
      <c r="K13" s="88"/>
      <c r="L13" s="88">
        <v>8</v>
      </c>
      <c r="M13" s="114">
        <v>70</v>
      </c>
      <c r="N13" s="88"/>
    </row>
    <row r="14" spans="1:14" s="68" customFormat="1" ht="25" customHeight="1" x14ac:dyDescent="0.45">
      <c r="A14" s="66"/>
      <c r="B14" s="78">
        <f>'인원 입력 기능'!G13</f>
        <v>139</v>
      </c>
      <c r="C14" s="112">
        <f t="shared" si="0"/>
        <v>1</v>
      </c>
      <c r="D14" s="79">
        <f t="shared" si="3"/>
        <v>98.744096103135064</v>
      </c>
      <c r="E14" s="80">
        <f>'인원 입력 기능'!J13</f>
        <v>278</v>
      </c>
      <c r="F14" s="123">
        <f t="shared" si="1"/>
        <v>6.5162613536478176E-4</v>
      </c>
      <c r="G14" s="113">
        <f t="shared" si="4"/>
        <v>5497</v>
      </c>
      <c r="H14" s="125">
        <f t="shared" si="2"/>
        <v>1.2884852036331673E-2</v>
      </c>
      <c r="I14" s="66"/>
      <c r="K14" s="88"/>
      <c r="L14" s="88">
        <v>9</v>
      </c>
      <c r="M14" s="91"/>
    </row>
    <row r="15" spans="1:14" s="68" customFormat="1" ht="25" customHeight="1" x14ac:dyDescent="0.45">
      <c r="A15" s="66"/>
      <c r="B15" s="78">
        <f>'인원 입력 기능'!G14</f>
        <v>138</v>
      </c>
      <c r="C15" s="112">
        <f t="shared" si="0"/>
        <v>1</v>
      </c>
      <c r="D15" s="79">
        <f t="shared" si="3"/>
        <v>98.554702607676532</v>
      </c>
      <c r="E15" s="80">
        <f>'인원 입력 기능'!J14</f>
        <v>1338</v>
      </c>
      <c r="F15" s="123">
        <f t="shared" si="1"/>
        <v>3.1362437738060357E-3</v>
      </c>
      <c r="G15" s="113">
        <f t="shared" si="4"/>
        <v>6835</v>
      </c>
      <c r="H15" s="125">
        <f t="shared" si="2"/>
        <v>1.6021095810137709E-2</v>
      </c>
      <c r="I15" s="66"/>
      <c r="K15" s="88"/>
    </row>
    <row r="16" spans="1:14" s="68" customFormat="1" ht="25" customHeight="1" x14ac:dyDescent="0.45">
      <c r="A16" s="66"/>
      <c r="B16" s="78">
        <f>'인원 입력 기능'!G15</f>
        <v>137</v>
      </c>
      <c r="C16" s="112">
        <f t="shared" si="0"/>
        <v>1</v>
      </c>
      <c r="D16" s="79">
        <f t="shared" si="3"/>
        <v>97.9085848227366</v>
      </c>
      <c r="E16" s="80">
        <f>'인원 입력 기능'!J15</f>
        <v>4175</v>
      </c>
      <c r="F16" s="123">
        <f t="shared" si="1"/>
        <v>9.7861119249926746E-3</v>
      </c>
      <c r="G16" s="113">
        <f t="shared" si="4"/>
        <v>11010</v>
      </c>
      <c r="H16" s="125">
        <f t="shared" si="2"/>
        <v>2.5807207735130382E-2</v>
      </c>
      <c r="I16" s="66"/>
      <c r="K16" s="88"/>
    </row>
    <row r="17" spans="1:11" s="68" customFormat="1" ht="25" customHeight="1" x14ac:dyDescent="0.45">
      <c r="A17" s="66"/>
      <c r="B17" s="78">
        <f>'인원 입력 기능'!G16</f>
        <v>136</v>
      </c>
      <c r="C17" s="112">
        <f t="shared" si="0"/>
        <v>1</v>
      </c>
      <c r="D17" s="79">
        <f t="shared" si="3"/>
        <v>97.344975095224143</v>
      </c>
      <c r="E17" s="80">
        <f>'인원 입력 기능'!J16</f>
        <v>634</v>
      </c>
      <c r="F17" s="123">
        <f t="shared" si="1"/>
        <v>1.4860826252563726E-3</v>
      </c>
      <c r="G17" s="113">
        <f t="shared" si="4"/>
        <v>11644</v>
      </c>
      <c r="H17" s="125">
        <f t="shared" si="2"/>
        <v>2.7293290360386756E-2</v>
      </c>
      <c r="I17" s="66"/>
      <c r="K17" s="88"/>
    </row>
    <row r="18" spans="1:11" s="68" customFormat="1" ht="25" customHeight="1" x14ac:dyDescent="0.45">
      <c r="A18" s="66"/>
      <c r="B18" s="78">
        <f>'인원 입력 기능'!G17</f>
        <v>135</v>
      </c>
      <c r="C18" s="112">
        <f t="shared" si="0"/>
        <v>1</v>
      </c>
      <c r="D18" s="79">
        <f t="shared" si="3"/>
        <v>97.201406387342516</v>
      </c>
      <c r="E18" s="80">
        <f>'인원 입력 기능'!J17</f>
        <v>591</v>
      </c>
      <c r="F18" s="123">
        <f t="shared" si="1"/>
        <v>1.3852915323762085E-3</v>
      </c>
      <c r="G18" s="113">
        <f t="shared" si="4"/>
        <v>12235</v>
      </c>
      <c r="H18" s="125">
        <f t="shared" si="2"/>
        <v>2.8678581892762966E-2</v>
      </c>
      <c r="I18" s="66"/>
      <c r="K18" s="88"/>
    </row>
    <row r="19" spans="1:11" s="68" customFormat="1" ht="25" customHeight="1" x14ac:dyDescent="0.45">
      <c r="A19" s="66"/>
      <c r="B19" s="78">
        <f>'인원 입력 기능'!G18</f>
        <v>134</v>
      </c>
      <c r="C19" s="112">
        <f t="shared" si="0"/>
        <v>1</v>
      </c>
      <c r="D19" s="79">
        <f t="shared" si="3"/>
        <v>96.784178142396712</v>
      </c>
      <c r="E19" s="80">
        <f>'인원 입력 기능'!J18</f>
        <v>2969</v>
      </c>
      <c r="F19" s="123">
        <f t="shared" si="1"/>
        <v>6.9592733665397016E-3</v>
      </c>
      <c r="G19" s="113">
        <f t="shared" si="4"/>
        <v>15204</v>
      </c>
      <c r="H19" s="125">
        <f t="shared" si="2"/>
        <v>3.5637855259302666E-2</v>
      </c>
      <c r="I19" s="66"/>
      <c r="K19" s="88"/>
    </row>
    <row r="20" spans="1:11" s="68" customFormat="1" ht="25" customHeight="1" x14ac:dyDescent="0.45">
      <c r="A20" s="66"/>
      <c r="B20" s="78">
        <f>'인원 입력 기능'!G19</f>
        <v>133</v>
      </c>
      <c r="C20" s="112">
        <f t="shared" si="0"/>
        <v>1</v>
      </c>
      <c r="D20" s="79">
        <f t="shared" si="3"/>
        <v>96.119074128332855</v>
      </c>
      <c r="E20" s="80">
        <f>'인원 입력 기능'!J19</f>
        <v>2706</v>
      </c>
      <c r="F20" s="123">
        <f t="shared" si="1"/>
        <v>6.3428069147377676E-3</v>
      </c>
      <c r="G20" s="113">
        <f t="shared" si="4"/>
        <v>17910</v>
      </c>
      <c r="H20" s="125">
        <f t="shared" si="2"/>
        <v>4.1980662174040437E-2</v>
      </c>
      <c r="I20" s="66"/>
      <c r="K20" s="88"/>
    </row>
    <row r="21" spans="1:11" s="68" customFormat="1" ht="25" customHeight="1" x14ac:dyDescent="0.45">
      <c r="A21" s="66"/>
      <c r="B21" s="78">
        <f>'인원 입력 기능'!G20</f>
        <v>132</v>
      </c>
      <c r="C21" s="112">
        <f t="shared" si="0"/>
        <v>2</v>
      </c>
      <c r="D21" s="79">
        <f t="shared" si="3"/>
        <v>95.305127453852919</v>
      </c>
      <c r="E21" s="80">
        <f>'인원 입력 기능'!J20</f>
        <v>4239</v>
      </c>
      <c r="F21" s="123">
        <f t="shared" si="1"/>
        <v>9.9361265748608256E-3</v>
      </c>
      <c r="G21" s="113">
        <f t="shared" si="4"/>
        <v>22149</v>
      </c>
      <c r="H21" s="125">
        <f t="shared" si="2"/>
        <v>5.1916788748901259E-2</v>
      </c>
      <c r="I21" s="66"/>
      <c r="K21" s="88"/>
    </row>
    <row r="22" spans="1:11" s="68" customFormat="1" ht="25" customHeight="1" x14ac:dyDescent="0.45">
      <c r="A22" s="66"/>
      <c r="B22" s="78">
        <f>'인원 입력 기능'!G21</f>
        <v>131</v>
      </c>
      <c r="C22" s="112">
        <f t="shared" si="0"/>
        <v>2</v>
      </c>
      <c r="D22" s="79">
        <f t="shared" si="3"/>
        <v>94.558570172868443</v>
      </c>
      <c r="E22" s="80">
        <f>'인원 입력 기능'!J21</f>
        <v>2131</v>
      </c>
      <c r="F22" s="123">
        <f t="shared" si="1"/>
        <v>4.9950190448285964E-3</v>
      </c>
      <c r="G22" s="113">
        <f t="shared" si="4"/>
        <v>24280</v>
      </c>
      <c r="H22" s="125">
        <f t="shared" si="2"/>
        <v>5.6911807793729854E-2</v>
      </c>
      <c r="I22" s="66"/>
      <c r="K22" s="88"/>
    </row>
    <row r="23" spans="1:11" s="68" customFormat="1" ht="25" customHeight="1" x14ac:dyDescent="0.45">
      <c r="A23" s="66"/>
      <c r="B23" s="78">
        <f>'인원 입력 기능'!G22</f>
        <v>130</v>
      </c>
      <c r="C23" s="112">
        <f t="shared" si="0"/>
        <v>2</v>
      </c>
      <c r="D23" s="79">
        <f t="shared" si="3"/>
        <v>93.860064459419874</v>
      </c>
      <c r="E23" s="80">
        <f>'인원 입력 기능'!J22</f>
        <v>3829</v>
      </c>
      <c r="F23" s="123">
        <f t="shared" si="1"/>
        <v>8.9750952241429826E-3</v>
      </c>
      <c r="G23" s="113">
        <f t="shared" si="4"/>
        <v>28109</v>
      </c>
      <c r="H23" s="125">
        <f t="shared" si="2"/>
        <v>6.5886903017872839E-2</v>
      </c>
      <c r="I23" s="66"/>
      <c r="K23" s="88"/>
    </row>
    <row r="24" spans="1:11" s="68" customFormat="1" ht="25" customHeight="1" x14ac:dyDescent="0.45">
      <c r="A24" s="66"/>
      <c r="B24" s="78">
        <f>'인원 입력 기능'!G23</f>
        <v>129</v>
      </c>
      <c r="C24" s="112">
        <f t="shared" si="0"/>
        <v>2</v>
      </c>
      <c r="D24" s="79">
        <f t="shared" si="3"/>
        <v>92.580603574567832</v>
      </c>
      <c r="E24" s="80">
        <f>'인원 입력 기능'!J23</f>
        <v>7088</v>
      </c>
      <c r="F24" s="123">
        <f t="shared" si="1"/>
        <v>1.6614122472897744E-2</v>
      </c>
      <c r="G24" s="113">
        <f t="shared" si="4"/>
        <v>35197</v>
      </c>
      <c r="H24" s="125">
        <f t="shared" si="2"/>
        <v>8.2501025490770583E-2</v>
      </c>
      <c r="I24" s="66"/>
      <c r="K24" s="88"/>
    </row>
    <row r="25" spans="1:11" s="68" customFormat="1" ht="25" customHeight="1" x14ac:dyDescent="0.45">
      <c r="A25" s="66"/>
      <c r="B25" s="78">
        <f>'인원 입력 기능'!G24</f>
        <v>128</v>
      </c>
      <c r="C25" s="112">
        <f t="shared" si="0"/>
        <v>2</v>
      </c>
      <c r="D25" s="79">
        <f t="shared" si="3"/>
        <v>91.458189276296508</v>
      </c>
      <c r="E25" s="80">
        <f>'인원 입력 기능'!J24</f>
        <v>2489</v>
      </c>
      <c r="F25" s="123">
        <f t="shared" si="1"/>
        <v>5.8341634925285673E-3</v>
      </c>
      <c r="G25" s="113">
        <f t="shared" si="4"/>
        <v>37686</v>
      </c>
      <c r="H25" s="125">
        <f t="shared" si="2"/>
        <v>8.8335188983299145E-2</v>
      </c>
      <c r="I25" s="66"/>
      <c r="K25" s="88"/>
    </row>
    <row r="26" spans="1:11" s="68" customFormat="1" ht="25" customHeight="1" x14ac:dyDescent="0.45">
      <c r="A26" s="66"/>
      <c r="B26" s="78">
        <f>'인원 입력 기능'!G25</f>
        <v>127</v>
      </c>
      <c r="C26" s="112">
        <f t="shared" si="0"/>
        <v>2</v>
      </c>
      <c r="D26" s="79">
        <f t="shared" si="3"/>
        <v>90.614005273952529</v>
      </c>
      <c r="E26" s="80">
        <f>'인원 입력 기능'!J25</f>
        <v>4714</v>
      </c>
      <c r="F26" s="123">
        <f t="shared" si="1"/>
        <v>1.104951655435101E-2</v>
      </c>
      <c r="G26" s="113">
        <f t="shared" si="4"/>
        <v>42400</v>
      </c>
      <c r="H26" s="125">
        <f t="shared" si="2"/>
        <v>9.9384705537650164E-2</v>
      </c>
      <c r="I26" s="66"/>
      <c r="K26" s="88"/>
    </row>
    <row r="27" spans="1:11" s="68" customFormat="1" ht="25" customHeight="1" x14ac:dyDescent="0.45">
      <c r="A27" s="66"/>
      <c r="B27" s="78">
        <f>'인원 입력 기능'!G26</f>
        <v>126</v>
      </c>
      <c r="C27" s="112">
        <f t="shared" si="0"/>
        <v>2</v>
      </c>
      <c r="D27" s="79">
        <f t="shared" si="3"/>
        <v>89.07342513917375</v>
      </c>
      <c r="E27" s="80">
        <f>'인원 입력 기능'!J26</f>
        <v>8431</v>
      </c>
      <c r="F27" s="123">
        <f t="shared" si="1"/>
        <v>1.9762086141224728E-2</v>
      </c>
      <c r="G27" s="113">
        <f t="shared" si="4"/>
        <v>50831</v>
      </c>
      <c r="H27" s="125">
        <f t="shared" si="2"/>
        <v>0.11914679167887489</v>
      </c>
      <c r="I27" s="66"/>
      <c r="K27" s="88"/>
    </row>
    <row r="28" spans="1:11" s="68" customFormat="1" ht="25" customHeight="1" x14ac:dyDescent="0.45">
      <c r="A28" s="66"/>
      <c r="B28" s="78">
        <f>'인원 입력 기능'!G27</f>
        <v>125</v>
      </c>
      <c r="C28" s="112">
        <f t="shared" si="0"/>
        <v>3</v>
      </c>
      <c r="D28" s="79">
        <f t="shared" si="3"/>
        <v>87.759507764430126</v>
      </c>
      <c r="E28" s="80">
        <f>'인원 입력 기능'!J27</f>
        <v>2780</v>
      </c>
      <c r="F28" s="123">
        <f t="shared" si="1"/>
        <v>6.5162613536478174E-3</v>
      </c>
      <c r="G28" s="113">
        <f t="shared" si="4"/>
        <v>53611</v>
      </c>
      <c r="H28" s="125">
        <f t="shared" si="2"/>
        <v>0.1256630530325227</v>
      </c>
      <c r="I28" s="66"/>
      <c r="K28" s="88"/>
    </row>
    <row r="29" spans="1:11" s="68" customFormat="1" ht="25" customHeight="1" x14ac:dyDescent="0.45">
      <c r="A29" s="66"/>
      <c r="B29" s="78">
        <f>'인원 입력 기능'!G28</f>
        <v>124</v>
      </c>
      <c r="C29" s="112">
        <f t="shared" si="0"/>
        <v>3</v>
      </c>
      <c r="D29" s="79">
        <f t="shared" si="3"/>
        <v>86.722531497216522</v>
      </c>
      <c r="E29" s="80">
        <f>'인원 입력 기능'!J28</f>
        <v>6068</v>
      </c>
      <c r="F29" s="123">
        <f t="shared" si="1"/>
        <v>1.4223263990624084E-2</v>
      </c>
      <c r="G29" s="113">
        <f t="shared" si="4"/>
        <v>59679</v>
      </c>
      <c r="H29" s="125">
        <f t="shared" si="2"/>
        <v>0.1398863170231468</v>
      </c>
      <c r="I29" s="66"/>
      <c r="K29" s="88"/>
    </row>
    <row r="30" spans="1:11" s="68" customFormat="1" ht="25" customHeight="1" x14ac:dyDescent="0.45">
      <c r="A30" s="66"/>
      <c r="B30" s="78">
        <f>'인원 입력 기능'!G29</f>
        <v>123</v>
      </c>
      <c r="C30" s="112">
        <f t="shared" si="0"/>
        <v>3</v>
      </c>
      <c r="D30" s="79">
        <f t="shared" si="3"/>
        <v>84.933255200703201</v>
      </c>
      <c r="E30" s="80">
        <f>'인원 입력 기능'!J29</f>
        <v>9199</v>
      </c>
      <c r="F30" s="123">
        <f t="shared" si="1"/>
        <v>2.1562261939642544E-2</v>
      </c>
      <c r="G30" s="113">
        <f t="shared" si="4"/>
        <v>68878</v>
      </c>
      <c r="H30" s="125">
        <f t="shared" si="2"/>
        <v>0.16144857896278933</v>
      </c>
      <c r="I30" s="66"/>
      <c r="K30" s="88"/>
    </row>
    <row r="31" spans="1:11" s="68" customFormat="1" ht="25" customHeight="1" x14ac:dyDescent="0.45">
      <c r="A31" s="66"/>
      <c r="B31" s="78">
        <f>'인원 입력 기능'!G30</f>
        <v>122</v>
      </c>
      <c r="C31" s="112">
        <f t="shared" si="0"/>
        <v>3</v>
      </c>
      <c r="D31" s="79">
        <f t="shared" si="3"/>
        <v>83.503779665983004</v>
      </c>
      <c r="E31" s="80">
        <f>'인원 입력 기능'!J30</f>
        <v>2998</v>
      </c>
      <c r="F31" s="123">
        <f t="shared" si="1"/>
        <v>7.0272487547612074E-3</v>
      </c>
      <c r="G31" s="113">
        <f t="shared" si="4"/>
        <v>71876</v>
      </c>
      <c r="H31" s="125">
        <f t="shared" si="2"/>
        <v>0.16847582771755054</v>
      </c>
      <c r="I31" s="66"/>
      <c r="K31" s="88"/>
    </row>
    <row r="32" spans="1:11" s="68" customFormat="1" ht="25" customHeight="1" x14ac:dyDescent="0.45">
      <c r="A32" s="66"/>
      <c r="B32" s="78">
        <f>'인원 입력 기능'!G31</f>
        <v>121</v>
      </c>
      <c r="C32" s="112">
        <f t="shared" si="0"/>
        <v>3</v>
      </c>
      <c r="D32" s="79">
        <f t="shared" si="3"/>
        <v>82.242015821857606</v>
      </c>
      <c r="E32" s="80">
        <f>'인원 입력 기능'!J31</f>
        <v>7768</v>
      </c>
      <c r="F32" s="123">
        <f t="shared" si="1"/>
        <v>1.8208028127746849E-2</v>
      </c>
      <c r="G32" s="113">
        <f t="shared" si="4"/>
        <v>79644</v>
      </c>
      <c r="H32" s="125">
        <f t="shared" si="2"/>
        <v>0.1866838558452974</v>
      </c>
      <c r="I32" s="66"/>
      <c r="K32" s="88"/>
    </row>
    <row r="33" spans="1:11" s="68" customFormat="1" ht="25" customHeight="1" x14ac:dyDescent="0.45">
      <c r="A33" s="66"/>
      <c r="B33" s="78">
        <f>'인원 입력 기능'!G32</f>
        <v>120</v>
      </c>
      <c r="C33" s="112">
        <f t="shared" si="0"/>
        <v>3</v>
      </c>
      <c r="D33" s="79">
        <f t="shared" si="3"/>
        <v>80.301201289188398</v>
      </c>
      <c r="E33" s="80">
        <f>'인원 입력 기능'!J32</f>
        <v>8792</v>
      </c>
      <c r="F33" s="123">
        <f t="shared" si="1"/>
        <v>2.0608262525637269E-2</v>
      </c>
      <c r="G33" s="113">
        <f t="shared" si="4"/>
        <v>88436</v>
      </c>
      <c r="H33" s="125">
        <f t="shared" si="2"/>
        <v>0.20729211837093467</v>
      </c>
      <c r="I33" s="66"/>
      <c r="K33" s="88"/>
    </row>
    <row r="34" spans="1:11" s="68" customFormat="1" ht="25" customHeight="1" x14ac:dyDescent="0.45">
      <c r="A34" s="66"/>
      <c r="B34" s="78">
        <f>'인원 입력 기능'!G33</f>
        <v>119</v>
      </c>
      <c r="C34" s="112">
        <f t="shared" si="0"/>
        <v>3</v>
      </c>
      <c r="D34" s="79">
        <f t="shared" si="3"/>
        <v>78.888836800468795</v>
      </c>
      <c r="E34" s="80">
        <f>'인원 입력 기능'!J33</f>
        <v>3259</v>
      </c>
      <c r="F34" s="123">
        <f t="shared" si="1"/>
        <v>7.6390272487547612E-3</v>
      </c>
      <c r="G34" s="113">
        <f t="shared" si="4"/>
        <v>91695</v>
      </c>
      <c r="H34" s="125">
        <f t="shared" si="2"/>
        <v>0.21493114561968943</v>
      </c>
      <c r="I34" s="66"/>
      <c r="K34" s="88"/>
    </row>
    <row r="35" spans="1:11" s="68" customFormat="1" ht="25" customHeight="1" x14ac:dyDescent="0.45">
      <c r="A35" s="66"/>
      <c r="B35" s="78">
        <f>'인원 입력 기능'!G34</f>
        <v>118</v>
      </c>
      <c r="C35" s="112">
        <f t="shared" si="0"/>
        <v>3</v>
      </c>
      <c r="D35" s="79">
        <f t="shared" si="3"/>
        <v>77.40709053618518</v>
      </c>
      <c r="E35" s="80">
        <f>'인원 입력 기능'!J34</f>
        <v>9384</v>
      </c>
      <c r="F35" s="123">
        <f t="shared" si="1"/>
        <v>2.1995898036917667E-2</v>
      </c>
      <c r="G35" s="113">
        <f t="shared" si="4"/>
        <v>101079</v>
      </c>
      <c r="H35" s="125">
        <f t="shared" si="2"/>
        <v>0.23692704365660708</v>
      </c>
      <c r="I35" s="66"/>
      <c r="K35" s="88"/>
    </row>
    <row r="36" spans="1:11" s="68" customFormat="1" ht="25" customHeight="1" x14ac:dyDescent="0.45">
      <c r="A36" s="66"/>
      <c r="B36" s="78">
        <f>'인원 입력 기능'!G35</f>
        <v>117</v>
      </c>
      <c r="C36" s="112">
        <f t="shared" si="0"/>
        <v>4</v>
      </c>
      <c r="D36" s="79">
        <f t="shared" si="3"/>
        <v>75.388573102842074</v>
      </c>
      <c r="E36" s="80">
        <f>'인원 입력 기능'!J35</f>
        <v>7839</v>
      </c>
      <c r="F36" s="123">
        <f t="shared" si="1"/>
        <v>1.837445062994433E-2</v>
      </c>
      <c r="G36" s="113">
        <f t="shared" si="4"/>
        <v>108918</v>
      </c>
      <c r="H36" s="125">
        <f t="shared" si="2"/>
        <v>0.25530149428655141</v>
      </c>
      <c r="I36" s="66"/>
      <c r="K36" s="88"/>
    </row>
    <row r="37" spans="1:11" s="68" customFormat="1" ht="25" customHeight="1" x14ac:dyDescent="0.45">
      <c r="A37" s="66"/>
      <c r="B37" s="78">
        <f>'인원 입력 기능'!G36</f>
        <v>116</v>
      </c>
      <c r="C37" s="112">
        <f t="shared" si="0"/>
        <v>4</v>
      </c>
      <c r="D37" s="79">
        <f t="shared" si="3"/>
        <v>74.154585408731322</v>
      </c>
      <c r="E37" s="80">
        <f>'인원 입력 기능'!J36</f>
        <v>2690</v>
      </c>
      <c r="F37" s="123">
        <f t="shared" si="1"/>
        <v>6.3053032522707294E-3</v>
      </c>
      <c r="G37" s="113">
        <f t="shared" si="4"/>
        <v>111608</v>
      </c>
      <c r="H37" s="125">
        <f t="shared" si="2"/>
        <v>0.26160679753882216</v>
      </c>
      <c r="I37" s="66"/>
      <c r="K37" s="88"/>
    </row>
    <row r="38" spans="1:11" s="68" customFormat="1" ht="25" customHeight="1" x14ac:dyDescent="0.45">
      <c r="A38" s="66"/>
      <c r="B38" s="78">
        <f>'인원 입력 기능'!G37</f>
        <v>115</v>
      </c>
      <c r="C38" s="112">
        <f t="shared" ref="C38:C69" si="5">IF(ROUND(B38,0)&gt;=$M$6,1,IF(ROUND(B38,0)&gt;=$M$7,2,IF(ROUND(B38,0)&gt;=$M$8,3,IF(ROUND(B38,0)&gt;=$M$9,4,IF(ROUND(B38,0)&gt;=$M$10,5,IF(ROUND(B38,0)&gt;=$M$11,6,IF(ROUND(B38,0)&gt;=$M$12,7,IF(ROUND(B38,0)&gt;=$M$13,8,9))))))))</f>
        <v>4</v>
      </c>
      <c r="D38" s="79">
        <f t="shared" si="3"/>
        <v>72.510401406387331</v>
      </c>
      <c r="E38" s="80">
        <f>'인원 입력 기능'!J37</f>
        <v>11339</v>
      </c>
      <c r="F38" s="123">
        <f t="shared" si="1"/>
        <v>2.6578376794608848E-2</v>
      </c>
      <c r="G38" s="113">
        <f t="shared" si="4"/>
        <v>122947</v>
      </c>
      <c r="H38" s="125">
        <f t="shared" si="2"/>
        <v>0.28818517433343099</v>
      </c>
      <c r="I38" s="66"/>
      <c r="K38" s="88"/>
    </row>
    <row r="39" spans="1:11" s="68" customFormat="1" ht="25" customHeight="1" x14ac:dyDescent="0.45">
      <c r="A39" s="66"/>
      <c r="B39" s="78">
        <f>'인원 입력 기능'!G38</f>
        <v>114</v>
      </c>
      <c r="C39" s="112">
        <f t="shared" si="5"/>
        <v>4</v>
      </c>
      <c r="D39" s="79">
        <f t="shared" si="3"/>
        <v>70.40316437152066</v>
      </c>
      <c r="E39" s="80">
        <f>'인원 입력 기능'!J38</f>
        <v>6641</v>
      </c>
      <c r="F39" s="123">
        <f t="shared" si="1"/>
        <v>1.5566363902724875E-2</v>
      </c>
      <c r="G39" s="113">
        <f t="shared" si="4"/>
        <v>129588</v>
      </c>
      <c r="H39" s="125">
        <f t="shared" si="2"/>
        <v>0.30375153823615586</v>
      </c>
      <c r="I39" s="66"/>
      <c r="K39" s="88"/>
    </row>
    <row r="40" spans="1:11" s="68" customFormat="1" ht="25" customHeight="1" x14ac:dyDescent="0.45">
      <c r="A40" s="66"/>
      <c r="B40" s="78">
        <f>'인원 입력 기능'!G39</f>
        <v>113</v>
      </c>
      <c r="C40" s="112">
        <f t="shared" si="5"/>
        <v>4</v>
      </c>
      <c r="D40" s="79">
        <f t="shared" si="3"/>
        <v>69.309463814825662</v>
      </c>
      <c r="E40" s="80">
        <f>'인원 입력 기능'!J39</f>
        <v>2691</v>
      </c>
      <c r="F40" s="123">
        <f t="shared" si="1"/>
        <v>6.307647231174919E-3</v>
      </c>
      <c r="G40" s="113">
        <f t="shared" si="4"/>
        <v>132279</v>
      </c>
      <c r="H40" s="125">
        <f t="shared" si="2"/>
        <v>0.3100591854673308</v>
      </c>
      <c r="I40" s="66"/>
      <c r="K40" s="88"/>
    </row>
    <row r="41" spans="1:11" s="68" customFormat="1" ht="25" customHeight="1" x14ac:dyDescent="0.45">
      <c r="A41" s="66"/>
      <c r="B41" s="78">
        <f>'인원 입력 기능'!G40</f>
        <v>112</v>
      </c>
      <c r="C41" s="112">
        <f t="shared" si="5"/>
        <v>4</v>
      </c>
      <c r="D41" s="79">
        <f t="shared" si="3"/>
        <v>67.651684734837374</v>
      </c>
      <c r="E41" s="80">
        <f>'인원 입력 기능'!J40</f>
        <v>11454</v>
      </c>
      <c r="F41" s="123">
        <f t="shared" si="1"/>
        <v>2.6847934368590683E-2</v>
      </c>
      <c r="G41" s="113">
        <f t="shared" si="4"/>
        <v>143733</v>
      </c>
      <c r="H41" s="125">
        <f t="shared" si="2"/>
        <v>0.33690711983592148</v>
      </c>
      <c r="I41" s="66"/>
      <c r="K41" s="88"/>
    </row>
    <row r="42" spans="1:11" s="68" customFormat="1" ht="25" customHeight="1" x14ac:dyDescent="0.45">
      <c r="A42" s="66"/>
      <c r="B42" s="78">
        <f>'인원 입력 기능'!G41</f>
        <v>111</v>
      </c>
      <c r="C42" s="112">
        <f t="shared" si="5"/>
        <v>4</v>
      </c>
      <c r="D42" s="79">
        <f t="shared" si="3"/>
        <v>65.674772927043662</v>
      </c>
      <c r="E42" s="80">
        <f>'인원 입력 기능'!J41</f>
        <v>5414</v>
      </c>
      <c r="F42" s="123">
        <f t="shared" si="1"/>
        <v>1.2690301787283914E-2</v>
      </c>
      <c r="G42" s="113">
        <f t="shared" si="4"/>
        <v>149147</v>
      </c>
      <c r="H42" s="125">
        <f t="shared" si="2"/>
        <v>0.3495974216232054</v>
      </c>
      <c r="I42" s="66"/>
      <c r="K42" s="88"/>
    </row>
    <row r="43" spans="1:11" s="68" customFormat="1" ht="25" customHeight="1" x14ac:dyDescent="0.45">
      <c r="A43" s="66"/>
      <c r="B43" s="78">
        <f>'인원 입력 기능'!G42</f>
        <v>110</v>
      </c>
      <c r="C43" s="112">
        <f t="shared" si="5"/>
        <v>4</v>
      </c>
      <c r="D43" s="79">
        <f t="shared" si="3"/>
        <v>64.772223849985352</v>
      </c>
      <c r="E43" s="80">
        <f>'인원 입력 기능'!J42</f>
        <v>2287</v>
      </c>
      <c r="F43" s="123">
        <f t="shared" si="1"/>
        <v>5.3606797538822155E-3</v>
      </c>
      <c r="G43" s="113">
        <f t="shared" si="4"/>
        <v>151434</v>
      </c>
      <c r="H43" s="125">
        <f t="shared" si="2"/>
        <v>0.35495810137708761</v>
      </c>
      <c r="I43" s="66"/>
      <c r="K43" s="88"/>
    </row>
    <row r="44" spans="1:11" s="68" customFormat="1" ht="25" customHeight="1" x14ac:dyDescent="0.45">
      <c r="A44" s="66"/>
      <c r="B44" s="78">
        <f>'인원 입력 기능'!G43</f>
        <v>109</v>
      </c>
      <c r="C44" s="112">
        <f t="shared" si="5"/>
        <v>4</v>
      </c>
      <c r="D44" s="79">
        <f t="shared" si="3"/>
        <v>63.786580720773514</v>
      </c>
      <c r="E44" s="80">
        <f>'인원 입력 기능'!J43</f>
        <v>6123</v>
      </c>
      <c r="F44" s="123">
        <f t="shared" si="1"/>
        <v>1.4352182830354526E-2</v>
      </c>
      <c r="G44" s="113">
        <f t="shared" si="4"/>
        <v>157557</v>
      </c>
      <c r="H44" s="125">
        <f t="shared" si="2"/>
        <v>0.36931028420744211</v>
      </c>
      <c r="I44" s="66"/>
      <c r="K44" s="88"/>
    </row>
    <row r="45" spans="1:11" s="68" customFormat="1" ht="25" customHeight="1" x14ac:dyDescent="0.45">
      <c r="A45" s="66"/>
      <c r="B45" s="78">
        <f>'인원 입력 기능'!G44</f>
        <v>108</v>
      </c>
      <c r="C45" s="112">
        <f t="shared" si="5"/>
        <v>4</v>
      </c>
      <c r="D45" s="79">
        <f t="shared" si="3"/>
        <v>61.863111631995316</v>
      </c>
      <c r="E45" s="80">
        <f>'인원 입력 기능'!J44</f>
        <v>10289</v>
      </c>
      <c r="F45" s="123">
        <f t="shared" si="1"/>
        <v>2.4117198945209493E-2</v>
      </c>
      <c r="G45" s="113">
        <f t="shared" si="4"/>
        <v>167846</v>
      </c>
      <c r="H45" s="125">
        <f t="shared" si="2"/>
        <v>0.39342748315265164</v>
      </c>
      <c r="I45" s="66"/>
      <c r="K45" s="88"/>
    </row>
    <row r="46" spans="1:11" s="68" customFormat="1" ht="25" customHeight="1" x14ac:dyDescent="0.45">
      <c r="A46" s="66"/>
      <c r="B46" s="78">
        <f>'인원 입력 기능'!G45</f>
        <v>107</v>
      </c>
      <c r="C46" s="112">
        <f t="shared" si="5"/>
        <v>4</v>
      </c>
      <c r="D46" s="79">
        <f t="shared" si="3"/>
        <v>60.29991210079109</v>
      </c>
      <c r="E46" s="80">
        <f>'인원 입력 기능'!J45</f>
        <v>3049</v>
      </c>
      <c r="F46" s="123">
        <f t="shared" si="1"/>
        <v>7.1467916788748899E-3</v>
      </c>
      <c r="G46" s="113">
        <f t="shared" si="4"/>
        <v>170895</v>
      </c>
      <c r="H46" s="125">
        <f t="shared" si="2"/>
        <v>0.40057427483152652</v>
      </c>
      <c r="I46" s="66"/>
      <c r="K46" s="88"/>
    </row>
    <row r="47" spans="1:11" s="68" customFormat="1" ht="25" customHeight="1" x14ac:dyDescent="0.45">
      <c r="A47" s="66"/>
      <c r="B47" s="78">
        <f>'인원 입력 기능'!G46</f>
        <v>106</v>
      </c>
      <c r="C47" s="112">
        <f t="shared" si="5"/>
        <v>5</v>
      </c>
      <c r="D47" s="79">
        <f t="shared" si="3"/>
        <v>59.185467330794019</v>
      </c>
      <c r="E47" s="80">
        <f>'인원 입력 기능'!J46</f>
        <v>6460</v>
      </c>
      <c r="F47" s="123">
        <f t="shared" si="1"/>
        <v>1.5142103721066511E-2</v>
      </c>
      <c r="G47" s="113">
        <f t="shared" si="4"/>
        <v>177355</v>
      </c>
      <c r="H47" s="125">
        <f t="shared" si="2"/>
        <v>0.41571637855259302</v>
      </c>
      <c r="I47" s="66"/>
      <c r="K47" s="88"/>
    </row>
    <row r="48" spans="1:11" s="68" customFormat="1" ht="25" customHeight="1" x14ac:dyDescent="0.45">
      <c r="A48" s="66"/>
      <c r="B48" s="78">
        <f>'인원 입력 기능'!G47</f>
        <v>105</v>
      </c>
      <c r="C48" s="112">
        <f t="shared" si="5"/>
        <v>5</v>
      </c>
      <c r="D48" s="79">
        <f t="shared" si="3"/>
        <v>57.375095224142981</v>
      </c>
      <c r="E48" s="80">
        <f>'인원 입력 기능'!J47</f>
        <v>8987</v>
      </c>
      <c r="F48" s="123">
        <f t="shared" si="1"/>
        <v>2.1065338411954293E-2</v>
      </c>
      <c r="G48" s="113">
        <f t="shared" si="4"/>
        <v>186342</v>
      </c>
      <c r="H48" s="125">
        <f t="shared" si="2"/>
        <v>0.43678171696454732</v>
      </c>
      <c r="I48" s="66"/>
      <c r="K48" s="88"/>
    </row>
    <row r="49" spans="1:11" s="68" customFormat="1" ht="25" customHeight="1" x14ac:dyDescent="0.45">
      <c r="A49" s="66"/>
      <c r="B49" s="78">
        <f>'인원 입력 기능'!G48</f>
        <v>104</v>
      </c>
      <c r="C49" s="112">
        <f t="shared" si="5"/>
        <v>5</v>
      </c>
      <c r="D49" s="79">
        <f t="shared" si="3"/>
        <v>55.905186053325515</v>
      </c>
      <c r="E49" s="80">
        <f>'인원 입력 기능'!J48</f>
        <v>3555</v>
      </c>
      <c r="F49" s="123">
        <f t="shared" si="1"/>
        <v>8.3328450043949603E-3</v>
      </c>
      <c r="G49" s="113">
        <f t="shared" si="4"/>
        <v>189897</v>
      </c>
      <c r="H49" s="125">
        <f t="shared" si="2"/>
        <v>0.44511456196894228</v>
      </c>
      <c r="I49" s="66"/>
      <c r="K49" s="88"/>
    </row>
    <row r="50" spans="1:11" s="68" customFormat="1" ht="25" customHeight="1" x14ac:dyDescent="0.45">
      <c r="A50" s="66"/>
      <c r="B50" s="78">
        <f>'인원 입력 기능'!G49</f>
        <v>103</v>
      </c>
      <c r="C50" s="112">
        <f t="shared" si="5"/>
        <v>5</v>
      </c>
      <c r="D50" s="79">
        <f t="shared" si="3"/>
        <v>54.596777029006738</v>
      </c>
      <c r="E50" s="80">
        <f>'인원 입력 기능'!J49</f>
        <v>7609</v>
      </c>
      <c r="F50" s="123">
        <f t="shared" si="1"/>
        <v>1.7835335481980661E-2</v>
      </c>
      <c r="G50" s="113">
        <f t="shared" si="4"/>
        <v>197506</v>
      </c>
      <c r="H50" s="125">
        <f t="shared" si="2"/>
        <v>0.46294989745092296</v>
      </c>
      <c r="I50" s="66"/>
      <c r="K50" s="88"/>
    </row>
    <row r="51" spans="1:11" s="68" customFormat="1" ht="25" customHeight="1" x14ac:dyDescent="0.45">
      <c r="A51" s="66"/>
      <c r="B51" s="78">
        <f>'인원 입력 기능'!G50</f>
        <v>102</v>
      </c>
      <c r="C51" s="112">
        <f t="shared" si="5"/>
        <v>5</v>
      </c>
      <c r="D51" s="79">
        <f t="shared" si="3"/>
        <v>52.872663346029888</v>
      </c>
      <c r="E51" s="80">
        <f>'인원 입력 기능'!J50</f>
        <v>7102</v>
      </c>
      <c r="F51" s="123">
        <f t="shared" si="1"/>
        <v>1.6646938177556404E-2</v>
      </c>
      <c r="G51" s="113">
        <f t="shared" si="4"/>
        <v>204608</v>
      </c>
      <c r="H51" s="125">
        <f t="shared" si="2"/>
        <v>0.47959683562847932</v>
      </c>
      <c r="I51" s="66"/>
      <c r="K51" s="88"/>
    </row>
    <row r="52" spans="1:11" s="68" customFormat="1" ht="25" customHeight="1" x14ac:dyDescent="0.45">
      <c r="A52" s="66"/>
      <c r="B52" s="78">
        <f>'인원 입력 기능'!G51</f>
        <v>101</v>
      </c>
      <c r="C52" s="112">
        <f t="shared" si="5"/>
        <v>5</v>
      </c>
      <c r="D52" s="79">
        <f t="shared" si="3"/>
        <v>51.387752710225612</v>
      </c>
      <c r="E52" s="80">
        <f>'인원 입력 기능'!J51</f>
        <v>5568</v>
      </c>
      <c r="F52" s="123">
        <f t="shared" si="1"/>
        <v>1.3051274538529153E-2</v>
      </c>
      <c r="G52" s="113">
        <f t="shared" si="4"/>
        <v>210176</v>
      </c>
      <c r="H52" s="125">
        <f t="shared" si="2"/>
        <v>0.49264811016700849</v>
      </c>
      <c r="I52" s="66"/>
      <c r="K52" s="88"/>
    </row>
    <row r="53" spans="1:11" s="68" customFormat="1" ht="25" customHeight="1" x14ac:dyDescent="0.45">
      <c r="A53" s="66"/>
      <c r="B53" s="78">
        <f>'인원 입력 기능'!G52</f>
        <v>100</v>
      </c>
      <c r="C53" s="112">
        <f t="shared" si="5"/>
        <v>5</v>
      </c>
      <c r="D53" s="79">
        <f t="shared" si="3"/>
        <v>49.824435980076174</v>
      </c>
      <c r="E53" s="80">
        <f>'인원 입력 기능'!J52</f>
        <v>7771</v>
      </c>
      <c r="F53" s="123">
        <f t="shared" si="1"/>
        <v>1.8215060064459419E-2</v>
      </c>
      <c r="G53" s="113">
        <f t="shared" si="4"/>
        <v>217947</v>
      </c>
      <c r="H53" s="125">
        <f t="shared" si="2"/>
        <v>0.51086317023146788</v>
      </c>
      <c r="I53" s="66"/>
      <c r="K53" s="88"/>
    </row>
    <row r="54" spans="1:11" s="68" customFormat="1" ht="25" customHeight="1" x14ac:dyDescent="0.45">
      <c r="A54" s="66"/>
      <c r="B54" s="78">
        <f>'인원 입력 기능'!G53</f>
        <v>99</v>
      </c>
      <c r="C54" s="112">
        <f t="shared" si="5"/>
        <v>5</v>
      </c>
      <c r="D54" s="79">
        <f t="shared" si="3"/>
        <v>48.213184881336069</v>
      </c>
      <c r="E54" s="80">
        <f>'인원 입력 기능'!J53</f>
        <v>5977</v>
      </c>
      <c r="F54" s="123">
        <f t="shared" si="1"/>
        <v>1.4009961910342808E-2</v>
      </c>
      <c r="G54" s="113">
        <f t="shared" si="4"/>
        <v>223924</v>
      </c>
      <c r="H54" s="125">
        <f t="shared" si="2"/>
        <v>0.52487313214181075</v>
      </c>
      <c r="I54" s="66"/>
      <c r="K54" s="88"/>
    </row>
    <row r="55" spans="1:11" s="68" customFormat="1" ht="25" customHeight="1" x14ac:dyDescent="0.45">
      <c r="A55" s="66"/>
      <c r="B55" s="78">
        <f>'인원 입력 기능'!G54</f>
        <v>98</v>
      </c>
      <c r="C55" s="112">
        <f t="shared" si="5"/>
        <v>5</v>
      </c>
      <c r="D55" s="79">
        <f t="shared" si="3"/>
        <v>46.6852622326399</v>
      </c>
      <c r="E55" s="80">
        <f>'인원 입력 기능'!J54</f>
        <v>7060</v>
      </c>
      <c r="F55" s="123">
        <f t="shared" si="1"/>
        <v>1.6548491063580428E-2</v>
      </c>
      <c r="G55" s="113">
        <f t="shared" si="4"/>
        <v>230984</v>
      </c>
      <c r="H55" s="125">
        <f t="shared" si="2"/>
        <v>0.54142162320539111</v>
      </c>
      <c r="I55" s="66"/>
      <c r="K55" s="88"/>
    </row>
    <row r="56" spans="1:11" s="68" customFormat="1" ht="25" customHeight="1" x14ac:dyDescent="0.45">
      <c r="A56" s="66"/>
      <c r="B56" s="78">
        <f>'인원 입력 기능'!G55</f>
        <v>97</v>
      </c>
      <c r="C56" s="112">
        <f t="shared" si="5"/>
        <v>5</v>
      </c>
      <c r="D56" s="79">
        <f t="shared" si="3"/>
        <v>45.098505713448574</v>
      </c>
      <c r="E56" s="80">
        <f>'인원 입력 기능'!J55</f>
        <v>6479</v>
      </c>
      <c r="F56" s="123">
        <f t="shared" si="1"/>
        <v>1.5186639320246118E-2</v>
      </c>
      <c r="G56" s="113">
        <f t="shared" si="4"/>
        <v>237463</v>
      </c>
      <c r="H56" s="125">
        <f t="shared" si="2"/>
        <v>0.55660826252563722</v>
      </c>
      <c r="I56" s="66"/>
      <c r="K56" s="88"/>
    </row>
    <row r="57" spans="1:11" s="68" customFormat="1" ht="25" customHeight="1" x14ac:dyDescent="0.45">
      <c r="A57" s="66"/>
      <c r="B57" s="78">
        <f>'인원 입력 기능'!G56</f>
        <v>96</v>
      </c>
      <c r="C57" s="112">
        <f t="shared" si="5"/>
        <v>5</v>
      </c>
      <c r="D57" s="79">
        <f t="shared" si="3"/>
        <v>43.690008789920888</v>
      </c>
      <c r="E57" s="80">
        <f>'인원 입력 기능'!J56</f>
        <v>5539</v>
      </c>
      <c r="F57" s="123">
        <f t="shared" si="1"/>
        <v>1.2983299150307647E-2</v>
      </c>
      <c r="G57" s="113">
        <f t="shared" si="4"/>
        <v>243002</v>
      </c>
      <c r="H57" s="125">
        <f t="shared" si="2"/>
        <v>0.56959156167594494</v>
      </c>
      <c r="I57" s="66"/>
      <c r="K57" s="88"/>
    </row>
    <row r="58" spans="1:11" s="68" customFormat="1" ht="25" customHeight="1" x14ac:dyDescent="0.45">
      <c r="A58" s="66"/>
      <c r="B58" s="78">
        <f>'인원 입력 기능'!G57</f>
        <v>95</v>
      </c>
      <c r="C58" s="112">
        <f t="shared" si="5"/>
        <v>5</v>
      </c>
      <c r="D58" s="79">
        <f t="shared" si="3"/>
        <v>42.35511280398476</v>
      </c>
      <c r="E58" s="80">
        <f>'인원 입력 기능'!J57</f>
        <v>5851</v>
      </c>
      <c r="F58" s="123">
        <f t="shared" si="1"/>
        <v>1.3714620568414885E-2</v>
      </c>
      <c r="G58" s="113">
        <f t="shared" si="4"/>
        <v>248853</v>
      </c>
      <c r="H58" s="125">
        <f t="shared" si="2"/>
        <v>0.58330618224435982</v>
      </c>
      <c r="I58" s="66"/>
      <c r="K58" s="88"/>
    </row>
    <row r="59" spans="1:11" s="68" customFormat="1" ht="25" customHeight="1" x14ac:dyDescent="0.45">
      <c r="A59" s="66"/>
      <c r="B59" s="78">
        <f>'인원 입력 기능'!G58</f>
        <v>94</v>
      </c>
      <c r="C59" s="112">
        <f t="shared" si="5"/>
        <v>5</v>
      </c>
      <c r="D59" s="79">
        <f t="shared" si="3"/>
        <v>40.783474948725463</v>
      </c>
      <c r="E59" s="80">
        <f>'인원 입력 기능'!J58</f>
        <v>7559</v>
      </c>
      <c r="F59" s="123">
        <f t="shared" si="1"/>
        <v>1.7718136536771168E-2</v>
      </c>
      <c r="G59" s="113">
        <f t="shared" si="4"/>
        <v>256412</v>
      </c>
      <c r="H59" s="125">
        <f t="shared" si="2"/>
        <v>0.60102431878113094</v>
      </c>
      <c r="I59" s="66"/>
      <c r="K59" s="88"/>
    </row>
    <row r="60" spans="1:11" s="68" customFormat="1" ht="25" customHeight="1" x14ac:dyDescent="0.45">
      <c r="A60" s="66"/>
      <c r="B60" s="78">
        <f>'인원 입력 기능'!G59</f>
        <v>93</v>
      </c>
      <c r="C60" s="112">
        <f t="shared" si="5"/>
        <v>6</v>
      </c>
      <c r="D60" s="79">
        <f t="shared" si="3"/>
        <v>39.249575153823614</v>
      </c>
      <c r="E60" s="80">
        <f>'인원 입력 기능'!J59</f>
        <v>5529</v>
      </c>
      <c r="F60" s="123">
        <f t="shared" si="1"/>
        <v>1.2959859361265749E-2</v>
      </c>
      <c r="G60" s="113">
        <f t="shared" si="4"/>
        <v>261941</v>
      </c>
      <c r="H60" s="125">
        <f t="shared" si="2"/>
        <v>0.6139841781423967</v>
      </c>
      <c r="I60" s="66"/>
      <c r="K60" s="88"/>
    </row>
    <row r="61" spans="1:11" s="68" customFormat="1" ht="25" customHeight="1" x14ac:dyDescent="0.45">
      <c r="A61" s="66"/>
      <c r="B61" s="78">
        <f>'인원 입력 기능'!G60</f>
        <v>92</v>
      </c>
      <c r="C61" s="112">
        <f t="shared" si="5"/>
        <v>6</v>
      </c>
      <c r="D61" s="79">
        <f t="shared" si="3"/>
        <v>37.948198066217408</v>
      </c>
      <c r="E61" s="80">
        <f>'인원 입력 기능'!J60</f>
        <v>5575</v>
      </c>
      <c r="F61" s="123">
        <f t="shared" si="1"/>
        <v>1.3067682390858482E-2</v>
      </c>
      <c r="G61" s="113">
        <f t="shared" si="4"/>
        <v>267516</v>
      </c>
      <c r="H61" s="125">
        <f t="shared" si="2"/>
        <v>0.62705186053325523</v>
      </c>
      <c r="I61" s="66"/>
      <c r="K61" s="88"/>
    </row>
    <row r="62" spans="1:11" s="68" customFormat="1" ht="25" customHeight="1" x14ac:dyDescent="0.45">
      <c r="A62" s="66"/>
      <c r="B62" s="78">
        <f>'인원 입력 기능'!G61</f>
        <v>91</v>
      </c>
      <c r="C62" s="112">
        <f t="shared" si="5"/>
        <v>6</v>
      </c>
      <c r="D62" s="79">
        <f t="shared" si="3"/>
        <v>36.509463814825672</v>
      </c>
      <c r="E62" s="80">
        <f>'인원 입력 기능'!J61</f>
        <v>6701</v>
      </c>
      <c r="F62" s="123">
        <f t="shared" si="1"/>
        <v>1.5707002636976268E-2</v>
      </c>
      <c r="G62" s="113">
        <f t="shared" si="4"/>
        <v>274217</v>
      </c>
      <c r="H62" s="125">
        <f t="shared" si="2"/>
        <v>0.64275886317023145</v>
      </c>
      <c r="I62" s="66"/>
      <c r="K62" s="88"/>
    </row>
    <row r="63" spans="1:11" s="68" customFormat="1" ht="25" customHeight="1" x14ac:dyDescent="0.45">
      <c r="A63" s="66"/>
      <c r="B63" s="78">
        <f>'인원 입력 기능'!G62</f>
        <v>90</v>
      </c>
      <c r="C63" s="112">
        <f t="shared" si="5"/>
        <v>6</v>
      </c>
      <c r="D63" s="79">
        <f t="shared" si="3"/>
        <v>35.131087020216825</v>
      </c>
      <c r="E63" s="80">
        <f>'인원 입력 기능'!J62</f>
        <v>5060</v>
      </c>
      <c r="F63" s="123">
        <f t="shared" si="1"/>
        <v>1.1860533255200704E-2</v>
      </c>
      <c r="G63" s="113">
        <f t="shared" si="4"/>
        <v>279277</v>
      </c>
      <c r="H63" s="125">
        <f t="shared" si="2"/>
        <v>0.65461939642543221</v>
      </c>
      <c r="I63" s="66"/>
      <c r="K63" s="88"/>
    </row>
    <row r="64" spans="1:11" s="68" customFormat="1" ht="25" customHeight="1" x14ac:dyDescent="0.45">
      <c r="A64" s="66"/>
      <c r="B64" s="78">
        <f>'인원 입력 기능'!G63</f>
        <v>89</v>
      </c>
      <c r="C64" s="112">
        <f t="shared" si="5"/>
        <v>6</v>
      </c>
      <c r="D64" s="79">
        <f t="shared" si="3"/>
        <v>33.955112803984768</v>
      </c>
      <c r="E64" s="80">
        <f>'인원 입력 기능'!J63</f>
        <v>4974</v>
      </c>
      <c r="F64" s="123">
        <f t="shared" si="1"/>
        <v>1.1658951069440374E-2</v>
      </c>
      <c r="G64" s="113">
        <f t="shared" si="4"/>
        <v>284251</v>
      </c>
      <c r="H64" s="125">
        <f t="shared" si="2"/>
        <v>0.66627834749487258</v>
      </c>
      <c r="I64" s="66"/>
      <c r="K64" s="88"/>
    </row>
    <row r="65" spans="1:11" s="68" customFormat="1" ht="25" customHeight="1" x14ac:dyDescent="0.45">
      <c r="A65" s="66"/>
      <c r="B65" s="78">
        <f>'인원 입력 기능'!G64</f>
        <v>88</v>
      </c>
      <c r="C65" s="112">
        <f t="shared" si="5"/>
        <v>6</v>
      </c>
      <c r="D65" s="79">
        <f t="shared" si="3"/>
        <v>32.750190448285963</v>
      </c>
      <c r="E65" s="80">
        <f>'인원 입력 기능'!J64</f>
        <v>5307</v>
      </c>
      <c r="F65" s="123">
        <f t="shared" si="1"/>
        <v>1.2439496044535599E-2</v>
      </c>
      <c r="G65" s="113">
        <f t="shared" si="4"/>
        <v>289558</v>
      </c>
      <c r="H65" s="125">
        <f t="shared" si="2"/>
        <v>0.67871784353940812</v>
      </c>
      <c r="I65" s="66"/>
      <c r="K65" s="88"/>
    </row>
    <row r="66" spans="1:11" s="68" customFormat="1" ht="25" customHeight="1" x14ac:dyDescent="0.45">
      <c r="A66" s="66"/>
      <c r="B66" s="78">
        <f>'인원 입력 기능'!G65</f>
        <v>87</v>
      </c>
      <c r="C66" s="112">
        <f t="shared" si="5"/>
        <v>6</v>
      </c>
      <c r="D66" s="79">
        <f t="shared" si="3"/>
        <v>31.479636683269852</v>
      </c>
      <c r="E66" s="80">
        <f>'인원 입력 기능'!J65</f>
        <v>5534</v>
      </c>
      <c r="F66" s="123">
        <f t="shared" si="1"/>
        <v>1.2971579255786698E-2</v>
      </c>
      <c r="G66" s="113">
        <f t="shared" si="4"/>
        <v>295092</v>
      </c>
      <c r="H66" s="125">
        <f t="shared" si="2"/>
        <v>0.69168942279519485</v>
      </c>
      <c r="I66" s="66"/>
      <c r="K66" s="88"/>
    </row>
    <row r="67" spans="1:11" s="68" customFormat="1" ht="25" customHeight="1" x14ac:dyDescent="0.45">
      <c r="A67" s="66"/>
      <c r="B67" s="78">
        <f>'인원 입력 기능'!G66</f>
        <v>86</v>
      </c>
      <c r="C67" s="112">
        <f t="shared" si="5"/>
        <v>6</v>
      </c>
      <c r="D67" s="79">
        <f t="shared" si="3"/>
        <v>30.26756519191327</v>
      </c>
      <c r="E67" s="80">
        <f>'인원 입력 기능'!J66</f>
        <v>4808</v>
      </c>
      <c r="F67" s="123">
        <f t="shared" si="1"/>
        <v>1.1269850571344858E-2</v>
      </c>
      <c r="G67" s="113">
        <f t="shared" si="4"/>
        <v>299900</v>
      </c>
      <c r="H67" s="125">
        <f t="shared" si="2"/>
        <v>0.70295927336653974</v>
      </c>
      <c r="I67" s="66"/>
      <c r="K67" s="88"/>
    </row>
    <row r="68" spans="1:11" s="68" customFormat="1" ht="25" customHeight="1" x14ac:dyDescent="0.45">
      <c r="A68" s="66"/>
      <c r="B68" s="78">
        <f>'인원 입력 기능'!G67</f>
        <v>85</v>
      </c>
      <c r="C68" s="112">
        <f t="shared" si="5"/>
        <v>6</v>
      </c>
      <c r="D68" s="79">
        <f t="shared" si="3"/>
        <v>29.10624084383241</v>
      </c>
      <c r="E68" s="80">
        <f>'인원 입력 기능'!J67</f>
        <v>5101</v>
      </c>
      <c r="F68" s="123">
        <f t="shared" si="1"/>
        <v>1.1956636390272488E-2</v>
      </c>
      <c r="G68" s="113">
        <f t="shared" si="4"/>
        <v>305001</v>
      </c>
      <c r="H68" s="125">
        <f t="shared" si="2"/>
        <v>0.71491590975681218</v>
      </c>
      <c r="I68" s="66"/>
      <c r="K68" s="88"/>
    </row>
    <row r="69" spans="1:11" s="68" customFormat="1" ht="25" customHeight="1" x14ac:dyDescent="0.45">
      <c r="A69" s="66"/>
      <c r="B69" s="78">
        <f>'인원 입력 기능'!G68</f>
        <v>84</v>
      </c>
      <c r="C69" s="112">
        <f t="shared" si="5"/>
        <v>6</v>
      </c>
      <c r="D69" s="79">
        <f t="shared" si="3"/>
        <v>27.885379431585111</v>
      </c>
      <c r="E69" s="80">
        <f>'인원 입력 기능'!J68</f>
        <v>5316</v>
      </c>
      <c r="F69" s="123">
        <f t="shared" si="1"/>
        <v>1.2460591854673308E-2</v>
      </c>
      <c r="G69" s="113">
        <f t="shared" si="4"/>
        <v>310317</v>
      </c>
      <c r="H69" s="125">
        <f t="shared" si="2"/>
        <v>0.72737650161148548</v>
      </c>
      <c r="I69" s="66"/>
      <c r="K69" s="88"/>
    </row>
    <row r="70" spans="1:11" s="68" customFormat="1" ht="25" customHeight="1" x14ac:dyDescent="0.45">
      <c r="A70" s="66"/>
      <c r="B70" s="78">
        <f>'인원 입력 기능'!G69</f>
        <v>83</v>
      </c>
      <c r="C70" s="112">
        <f t="shared" ref="C70:C85" si="6">IF(ROUND(B70,0)&gt;=$M$6,1,IF(ROUND(B70,0)&gt;=$M$7,2,IF(ROUND(B70,0)&gt;=$M$8,3,IF(ROUND(B70,0)&gt;=$M$9,4,IF(ROUND(B70,0)&gt;=$M$10,5,IF(ROUND(B70,0)&gt;=$M$11,6,IF(ROUND(B70,0)&gt;=$M$12,7,IF(ROUND(B70,0)&gt;=$M$13,8,9))))))))</f>
        <v>6</v>
      </c>
      <c r="D70" s="79">
        <f t="shared" si="3"/>
        <v>26.662174040433641</v>
      </c>
      <c r="E70" s="80">
        <f>'인원 입력 기능'!J69</f>
        <v>5121</v>
      </c>
      <c r="F70" s="123">
        <f t="shared" si="1"/>
        <v>1.2003515968356285E-2</v>
      </c>
      <c r="G70" s="113">
        <f t="shared" si="4"/>
        <v>315438</v>
      </c>
      <c r="H70" s="125">
        <f t="shared" si="2"/>
        <v>0.73938001757984173</v>
      </c>
      <c r="I70" s="66"/>
      <c r="K70" s="88"/>
    </row>
    <row r="71" spans="1:11" s="68" customFormat="1" ht="25" customHeight="1" x14ac:dyDescent="0.45">
      <c r="A71" s="66"/>
      <c r="B71" s="78">
        <f>'인원 입력 기능'!G70</f>
        <v>82</v>
      </c>
      <c r="C71" s="112">
        <f t="shared" si="6"/>
        <v>6</v>
      </c>
      <c r="D71" s="79">
        <f t="shared" si="3"/>
        <v>25.472018751831239</v>
      </c>
      <c r="E71" s="80">
        <f>'인원 입력 기능'!J70</f>
        <v>5034</v>
      </c>
      <c r="F71" s="123">
        <f t="shared" ref="F71:F85" si="7">E71/$H$2</f>
        <v>1.1799589803691767E-2</v>
      </c>
      <c r="G71" s="113">
        <f t="shared" si="4"/>
        <v>320472</v>
      </c>
      <c r="H71" s="125">
        <f t="shared" ref="H71:H85" si="8">G71/$H$2</f>
        <v>0.75117960738353351</v>
      </c>
      <c r="I71" s="66"/>
      <c r="K71" s="88"/>
    </row>
    <row r="72" spans="1:11" s="68" customFormat="1" ht="25" customHeight="1" x14ac:dyDescent="0.45">
      <c r="A72" s="66"/>
      <c r="B72" s="78">
        <f>'인원 입력 기능'!G71</f>
        <v>81</v>
      </c>
      <c r="C72" s="112">
        <f t="shared" si="6"/>
        <v>6</v>
      </c>
      <c r="D72" s="79">
        <f t="shared" ref="D72:D85" si="9">100*(1-(G71+G72)/2/$H$2)</f>
        <v>24.218107237034868</v>
      </c>
      <c r="E72" s="80">
        <f>'인원 입력 기능'!J71</f>
        <v>5665</v>
      </c>
      <c r="F72" s="123">
        <f t="shared" si="7"/>
        <v>1.327864049223557E-2</v>
      </c>
      <c r="G72" s="113">
        <f t="shared" ref="G72:G80" si="10">E72+G71</f>
        <v>326137</v>
      </c>
      <c r="H72" s="125">
        <f t="shared" si="8"/>
        <v>0.7644582478757691</v>
      </c>
      <c r="I72" s="66"/>
      <c r="K72" s="88"/>
    </row>
    <row r="73" spans="1:11" s="68" customFormat="1" ht="25" customHeight="1" x14ac:dyDescent="0.45">
      <c r="A73" s="66"/>
      <c r="B73" s="78">
        <f>'인원 입력 기능'!G72</f>
        <v>80</v>
      </c>
      <c r="C73" s="112">
        <f t="shared" si="6"/>
        <v>6</v>
      </c>
      <c r="D73" s="79">
        <f t="shared" si="9"/>
        <v>22.80304717257544</v>
      </c>
      <c r="E73" s="80">
        <f>'인원 입력 기능'!J72</f>
        <v>6409</v>
      </c>
      <c r="F73" s="123">
        <f t="shared" si="7"/>
        <v>1.5022560796952827E-2</v>
      </c>
      <c r="G73" s="113">
        <f t="shared" si="10"/>
        <v>332546</v>
      </c>
      <c r="H73" s="125">
        <f t="shared" si="8"/>
        <v>0.77948080867272196</v>
      </c>
      <c r="I73" s="66"/>
      <c r="K73" s="88"/>
    </row>
    <row r="74" spans="1:11" s="68" customFormat="1" ht="25" customHeight="1" x14ac:dyDescent="0.45">
      <c r="A74" s="66"/>
      <c r="B74" s="78">
        <f>'인원 입력 기능'!G73</f>
        <v>79</v>
      </c>
      <c r="C74" s="112">
        <f t="shared" si="6"/>
        <v>7</v>
      </c>
      <c r="D74" s="79">
        <f t="shared" si="9"/>
        <v>21.305010254907707</v>
      </c>
      <c r="E74" s="80">
        <f>'인원 입력 기능'!J73</f>
        <v>6373</v>
      </c>
      <c r="F74" s="123">
        <f t="shared" si="7"/>
        <v>1.4938177556401993E-2</v>
      </c>
      <c r="G74" s="113">
        <f t="shared" si="10"/>
        <v>338919</v>
      </c>
      <c r="H74" s="125">
        <f t="shared" si="8"/>
        <v>0.79441898622912399</v>
      </c>
      <c r="I74" s="66"/>
      <c r="K74" s="88"/>
    </row>
    <row r="75" spans="1:11" s="68" customFormat="1" ht="25" customHeight="1" x14ac:dyDescent="0.45">
      <c r="A75" s="66"/>
      <c r="B75" s="78">
        <f>'인원 입력 기능'!G74</f>
        <v>78</v>
      </c>
      <c r="C75" s="112">
        <f t="shared" si="6"/>
        <v>7</v>
      </c>
      <c r="D75" s="79">
        <f t="shared" si="9"/>
        <v>19.682039261646644</v>
      </c>
      <c r="E75" s="80">
        <f>'인원 입력 기능'!J74</f>
        <v>7475</v>
      </c>
      <c r="F75" s="123">
        <f t="shared" si="7"/>
        <v>1.752124230881922E-2</v>
      </c>
      <c r="G75" s="113">
        <f t="shared" si="10"/>
        <v>346394</v>
      </c>
      <c r="H75" s="125">
        <f t="shared" si="8"/>
        <v>0.81194022853794312</v>
      </c>
      <c r="I75" s="66"/>
      <c r="K75" s="88"/>
    </row>
    <row r="76" spans="1:11" s="68" customFormat="1" ht="25" customHeight="1" x14ac:dyDescent="0.45">
      <c r="A76" s="66"/>
      <c r="B76" s="78">
        <f>'인원 입력 기능'!G75</f>
        <v>77</v>
      </c>
      <c r="C76" s="112">
        <f t="shared" si="6"/>
        <v>7</v>
      </c>
      <c r="D76" s="79">
        <f t="shared" si="9"/>
        <v>17.984295341341927</v>
      </c>
      <c r="E76" s="80">
        <f>'인원 입력 기능'!J75</f>
        <v>7011</v>
      </c>
      <c r="F76" s="123">
        <f t="shared" si="7"/>
        <v>1.6433636097275123E-2</v>
      </c>
      <c r="G76" s="113">
        <f t="shared" si="10"/>
        <v>353405</v>
      </c>
      <c r="H76" s="125">
        <f t="shared" si="8"/>
        <v>0.82837386463521834</v>
      </c>
      <c r="I76" s="66"/>
      <c r="K76" s="88"/>
    </row>
    <row r="77" spans="1:11" s="68" customFormat="1" ht="25" customHeight="1" x14ac:dyDescent="0.45">
      <c r="A77" s="66"/>
      <c r="B77" s="78">
        <f>'인원 입력 기능'!G76</f>
        <v>76</v>
      </c>
      <c r="C77" s="112">
        <f t="shared" si="6"/>
        <v>7</v>
      </c>
      <c r="D77" s="79">
        <f t="shared" si="9"/>
        <v>15.645355991796073</v>
      </c>
      <c r="E77" s="80">
        <f>'인원 입력 기능'!J76</f>
        <v>12946</v>
      </c>
      <c r="F77" s="123">
        <f t="shared" si="7"/>
        <v>3.0345150893641957E-2</v>
      </c>
      <c r="G77" s="113">
        <f t="shared" si="10"/>
        <v>366351</v>
      </c>
      <c r="H77" s="125">
        <f t="shared" si="8"/>
        <v>0.85871901552886021</v>
      </c>
      <c r="I77" s="66"/>
      <c r="K77" s="88"/>
    </row>
    <row r="78" spans="1:11" s="68" customFormat="1" ht="25" customHeight="1" x14ac:dyDescent="0.45">
      <c r="A78" s="66"/>
      <c r="B78" s="78">
        <f>'인원 입력 기능'!G77</f>
        <v>75</v>
      </c>
      <c r="C78" s="112">
        <f t="shared" si="6"/>
        <v>7</v>
      </c>
      <c r="D78" s="79">
        <f t="shared" si="9"/>
        <v>13.014942865514211</v>
      </c>
      <c r="E78" s="80">
        <f>'인원 입력 기능'!J77</f>
        <v>9498</v>
      </c>
      <c r="F78" s="123">
        <f t="shared" si="7"/>
        <v>2.2263111631995312E-2</v>
      </c>
      <c r="G78" s="113">
        <f t="shared" si="10"/>
        <v>375849</v>
      </c>
      <c r="H78" s="125">
        <f t="shared" si="8"/>
        <v>0.88098212716085555</v>
      </c>
      <c r="I78" s="66"/>
      <c r="K78" s="88"/>
    </row>
    <row r="79" spans="1:11" s="68" customFormat="1" ht="25" customHeight="1" x14ac:dyDescent="0.45">
      <c r="A79" s="66"/>
      <c r="B79" s="78">
        <f>'인원 입력 기능'!G78</f>
        <v>74</v>
      </c>
      <c r="C79" s="112">
        <f t="shared" si="6"/>
        <v>7</v>
      </c>
      <c r="D79" s="79">
        <f t="shared" si="9"/>
        <v>11.054556108995017</v>
      </c>
      <c r="E79" s="80">
        <f>'인원 입력 기능'!J78</f>
        <v>7229</v>
      </c>
      <c r="F79" s="123">
        <f t="shared" si="7"/>
        <v>1.6944623498388513E-2</v>
      </c>
      <c r="G79" s="113">
        <f t="shared" si="10"/>
        <v>383078</v>
      </c>
      <c r="H79" s="125">
        <f t="shared" si="8"/>
        <v>0.8979267506592441</v>
      </c>
      <c r="I79" s="66"/>
      <c r="K79" s="88"/>
    </row>
    <row r="80" spans="1:11" s="68" customFormat="1" ht="25" customHeight="1" x14ac:dyDescent="0.45">
      <c r="A80" s="66"/>
      <c r="B80" s="78">
        <f>'인원 입력 기능'!G79</f>
        <v>73</v>
      </c>
      <c r="C80" s="112">
        <f t="shared" si="6"/>
        <v>8</v>
      </c>
      <c r="D80" s="79">
        <f t="shared" si="9"/>
        <v>9.3040726633460302</v>
      </c>
      <c r="E80" s="80">
        <f>'인원 입력 기능'!J79</f>
        <v>7707</v>
      </c>
      <c r="F80" s="123">
        <f t="shared" si="7"/>
        <v>1.8065045414591269E-2</v>
      </c>
      <c r="G80" s="113">
        <f t="shared" si="10"/>
        <v>390785</v>
      </c>
      <c r="H80" s="125">
        <f t="shared" si="8"/>
        <v>0.9159917960738353</v>
      </c>
      <c r="I80" s="66"/>
      <c r="K80" s="88"/>
    </row>
    <row r="81" spans="1:11" s="68" customFormat="1" ht="25" customHeight="1" x14ac:dyDescent="0.45">
      <c r="A81" s="66"/>
      <c r="B81" s="78">
        <f>'인원 입력 기능'!G80</f>
        <v>72</v>
      </c>
      <c r="C81" s="112">
        <f t="shared" si="6"/>
        <v>8</v>
      </c>
      <c r="D81" s="79">
        <f t="shared" si="9"/>
        <v>7.6677409903310849</v>
      </c>
      <c r="E81" s="80">
        <f>'인원 입력 기능'!J80</f>
        <v>6255</v>
      </c>
      <c r="F81" s="123">
        <f t="shared" si="7"/>
        <v>1.4661588045707588E-2</v>
      </c>
      <c r="G81" s="113">
        <f>E81+G80</f>
        <v>397040</v>
      </c>
      <c r="H81" s="125">
        <f t="shared" si="8"/>
        <v>0.9306533841195429</v>
      </c>
      <c r="I81" s="66"/>
      <c r="K81" s="88"/>
    </row>
    <row r="82" spans="1:11" s="68" customFormat="1" ht="25" customHeight="1" x14ac:dyDescent="0.45">
      <c r="A82" s="66"/>
      <c r="B82" s="78">
        <f>'인원 입력 기능'!G81</f>
        <v>71</v>
      </c>
      <c r="C82" s="112">
        <f t="shared" si="6"/>
        <v>8</v>
      </c>
      <c r="D82" s="79">
        <f t="shared" si="9"/>
        <v>6.3048344564898944</v>
      </c>
      <c r="E82" s="80">
        <f>'인원 입력 기능'!J81</f>
        <v>5374</v>
      </c>
      <c r="F82" s="123">
        <f t="shared" si="7"/>
        <v>1.2596542631116319E-2</v>
      </c>
      <c r="G82" s="113">
        <f t="shared" ref="G82:G85" si="11">E82+G81</f>
        <v>402414</v>
      </c>
      <c r="H82" s="125">
        <f t="shared" si="8"/>
        <v>0.94324992675065922</v>
      </c>
      <c r="I82" s="66"/>
      <c r="K82" s="88"/>
    </row>
    <row r="83" spans="1:11" s="68" customFormat="1" ht="25" customHeight="1" x14ac:dyDescent="0.45">
      <c r="A83" s="66"/>
      <c r="B83" s="78">
        <f>'인원 입력 기능'!G82</f>
        <v>70</v>
      </c>
      <c r="C83" s="112">
        <f t="shared" si="6"/>
        <v>8</v>
      </c>
      <c r="D83" s="79">
        <f t="shared" si="9"/>
        <v>4.4353940814532695</v>
      </c>
      <c r="E83" s="80">
        <f>'인원 입력 기능'!J82</f>
        <v>10577</v>
      </c>
      <c r="F83" s="123">
        <f t="shared" si="7"/>
        <v>2.4792264869616172E-2</v>
      </c>
      <c r="G83" s="113">
        <f t="shared" si="11"/>
        <v>412991</v>
      </c>
      <c r="H83" s="125">
        <f t="shared" si="8"/>
        <v>0.96804219162027538</v>
      </c>
      <c r="I83" s="66"/>
      <c r="K83" s="88"/>
    </row>
    <row r="84" spans="1:11" s="68" customFormat="1" ht="25" customHeight="1" x14ac:dyDescent="0.45">
      <c r="A84" s="66"/>
      <c r="B84" s="78">
        <f>'인원 입력 기능'!G83</f>
        <v>69</v>
      </c>
      <c r="C84" s="112">
        <f t="shared" si="6"/>
        <v>9</v>
      </c>
      <c r="D84" s="79">
        <f t="shared" si="9"/>
        <v>2.7661295048344581</v>
      </c>
      <c r="E84" s="80">
        <f>'인원 입력 기능'!J83</f>
        <v>3666</v>
      </c>
      <c r="F84" s="123">
        <f t="shared" si="7"/>
        <v>8.5930266627600345E-3</v>
      </c>
      <c r="G84" s="113">
        <f t="shared" si="11"/>
        <v>416657</v>
      </c>
      <c r="H84" s="125">
        <f t="shared" si="8"/>
        <v>0.97663521828303546</v>
      </c>
      <c r="I84" s="66"/>
      <c r="K84" s="88"/>
    </row>
    <row r="85" spans="1:11" s="68" customFormat="1" ht="25" customHeight="1" x14ac:dyDescent="0.45">
      <c r="A85" s="66"/>
      <c r="B85" s="78">
        <f>'인원 입력 기능'!G84</f>
        <v>68</v>
      </c>
      <c r="C85" s="112">
        <f t="shared" si="6"/>
        <v>9</v>
      </c>
      <c r="D85" s="79">
        <f t="shared" si="9"/>
        <v>1.9987108116026997</v>
      </c>
      <c r="E85" s="80">
        <f>'인원 입력 기능'!J84</f>
        <v>2882</v>
      </c>
      <c r="F85" s="123">
        <f t="shared" si="7"/>
        <v>6.7553472018751833E-3</v>
      </c>
      <c r="G85" s="113">
        <f t="shared" si="11"/>
        <v>419539</v>
      </c>
      <c r="H85" s="125">
        <f t="shared" si="8"/>
        <v>0.98339056548491066</v>
      </c>
      <c r="I85" s="66"/>
      <c r="K85" s="88"/>
    </row>
    <row r="86" spans="1:11" s="68" customFormat="1" ht="25" customHeight="1" x14ac:dyDescent="0.45">
      <c r="A86" s="66"/>
      <c r="B86" s="78">
        <f>'인원 입력 기능'!G85</f>
        <v>67</v>
      </c>
      <c r="C86" s="112">
        <f t="shared" ref="C86:C105" si="12">IF(ROUND(B86,0)&gt;=$M$6,1,IF(ROUND(B86,0)&gt;=$M$7,2,IF(ROUND(B86,0)&gt;=$M$8,3,IF(ROUND(B86,0)&gt;=$M$9,4,IF(ROUND(B86,0)&gt;=$M$10,5,IF(ROUND(B86,0)&gt;=$M$11,6,IF(ROUND(B86,0)&gt;=$M$12,7,IF(ROUND(B86,0)&gt;=$M$13,8,9))))))))</f>
        <v>9</v>
      </c>
      <c r="D86" s="79">
        <f t="shared" ref="D86:D105" si="13">100*(1-(G85+G86)/2/$H$2)</f>
        <v>1.3983006152944677</v>
      </c>
      <c r="E86" s="80">
        <f>'인원 입력 기능'!J85</f>
        <v>2241</v>
      </c>
      <c r="F86" s="123">
        <f t="shared" ref="F86:F105" si="14">E86/$H$2</f>
        <v>5.252856724289481E-3</v>
      </c>
      <c r="G86" s="113">
        <f t="shared" ref="G86:G105" si="15">E86+G85</f>
        <v>421780</v>
      </c>
      <c r="H86" s="125">
        <f t="shared" ref="H86:H105" si="16">G86/$H$2</f>
        <v>0.9886434222092001</v>
      </c>
      <c r="I86" s="66"/>
      <c r="K86" s="88"/>
    </row>
    <row r="87" spans="1:11" ht="25" customHeight="1" x14ac:dyDescent="0.45">
      <c r="A87" s="2"/>
      <c r="B87" s="78">
        <f>'인원 입력 기능'!G86</f>
        <v>66</v>
      </c>
      <c r="C87" s="112">
        <f t="shared" si="12"/>
        <v>9</v>
      </c>
      <c r="D87" s="79">
        <f t="shared" si="13"/>
        <v>0.82308819220626717</v>
      </c>
      <c r="E87" s="80">
        <f>'인원 입력 기능'!J86</f>
        <v>2667</v>
      </c>
      <c r="F87" s="123">
        <f t="shared" si="14"/>
        <v>6.2513917374743631E-3</v>
      </c>
      <c r="G87" s="113">
        <f t="shared" si="15"/>
        <v>424447</v>
      </c>
      <c r="H87" s="125">
        <f t="shared" si="16"/>
        <v>0.99489481394667445</v>
      </c>
      <c r="I87" s="2"/>
      <c r="K87" s="3"/>
    </row>
    <row r="88" spans="1:11" ht="25" customHeight="1" x14ac:dyDescent="0.45">
      <c r="A88" s="2"/>
      <c r="B88" s="78">
        <f>'인원 입력 기능'!G87</f>
        <v>65</v>
      </c>
      <c r="C88" s="112">
        <f t="shared" si="12"/>
        <v>9</v>
      </c>
      <c r="D88" s="79">
        <f t="shared" si="13"/>
        <v>0.44535599179607033</v>
      </c>
      <c r="E88" s="80">
        <f>'인원 입력 기능'!J87</f>
        <v>556</v>
      </c>
      <c r="F88" s="123">
        <f t="shared" si="14"/>
        <v>1.3032522707295635E-3</v>
      </c>
      <c r="G88" s="113">
        <f t="shared" si="15"/>
        <v>425003</v>
      </c>
      <c r="H88" s="125">
        <f t="shared" si="16"/>
        <v>0.99619806621740403</v>
      </c>
      <c r="I88" s="2"/>
      <c r="K88" s="3"/>
    </row>
    <row r="89" spans="1:11" ht="25" customHeight="1" x14ac:dyDescent="0.45">
      <c r="A89" s="2"/>
      <c r="B89" s="78">
        <f>'인원 입력 기능'!G88</f>
        <v>64</v>
      </c>
      <c r="C89" s="112">
        <f t="shared" si="12"/>
        <v>9</v>
      </c>
      <c r="D89" s="79">
        <f t="shared" si="13"/>
        <v>0.26580720773513589</v>
      </c>
      <c r="E89" s="80">
        <f>'인원 입력 기능'!J88</f>
        <v>976</v>
      </c>
      <c r="F89" s="123">
        <f t="shared" si="14"/>
        <v>2.2877234104893055E-3</v>
      </c>
      <c r="G89" s="113">
        <f t="shared" si="15"/>
        <v>425979</v>
      </c>
      <c r="H89" s="125">
        <f t="shared" si="16"/>
        <v>0.99848578962789336</v>
      </c>
      <c r="I89" s="2"/>
      <c r="K89" s="3"/>
    </row>
    <row r="90" spans="1:11" ht="25" customHeight="1" x14ac:dyDescent="0.45">
      <c r="A90" s="2"/>
      <c r="B90" s="78">
        <f>'인원 입력 기능'!G89</f>
        <v>63</v>
      </c>
      <c r="C90" s="112">
        <f t="shared" si="12"/>
        <v>9</v>
      </c>
      <c r="D90" s="79">
        <f t="shared" si="13"/>
        <v>0.12528567242894306</v>
      </c>
      <c r="E90" s="80">
        <f>'인원 입력 기능'!J89</f>
        <v>223</v>
      </c>
      <c r="F90" s="123">
        <f t="shared" si="14"/>
        <v>5.2270729563433924E-4</v>
      </c>
      <c r="G90" s="113">
        <f t="shared" si="15"/>
        <v>426202</v>
      </c>
      <c r="H90" s="125">
        <f t="shared" si="16"/>
        <v>0.99900849692352767</v>
      </c>
      <c r="I90" s="2"/>
      <c r="K90" s="3"/>
    </row>
    <row r="91" spans="1:11" ht="25" customHeight="1" thickBot="1" x14ac:dyDescent="0.5">
      <c r="A91" s="2"/>
      <c r="B91" s="150">
        <f>'인원 입력 기능'!G90</f>
        <v>62</v>
      </c>
      <c r="C91" s="151">
        <f t="shared" si="12"/>
        <v>9</v>
      </c>
      <c r="D91" s="152">
        <f t="shared" si="13"/>
        <v>4.9575153823611107E-2</v>
      </c>
      <c r="E91" s="147">
        <f>'인원 입력 기능'!J90</f>
        <v>423</v>
      </c>
      <c r="F91" s="155">
        <f t="shared" si="14"/>
        <v>9.9150307647231169E-4</v>
      </c>
      <c r="G91" s="153">
        <f t="shared" si="15"/>
        <v>426625</v>
      </c>
      <c r="H91" s="149">
        <f t="shared" si="16"/>
        <v>1</v>
      </c>
      <c r="I91" s="2"/>
      <c r="K91" s="3"/>
    </row>
    <row r="92" spans="1:11" ht="21" hidden="1" customHeight="1" x14ac:dyDescent="0.45">
      <c r="A92" s="2"/>
      <c r="B92" s="131">
        <f>'인원 입력 기능'!G91</f>
        <v>0</v>
      </c>
      <c r="C92" s="132">
        <f t="shared" si="12"/>
        <v>9</v>
      </c>
      <c r="D92" s="133">
        <f t="shared" si="13"/>
        <v>0</v>
      </c>
      <c r="E92" s="134">
        <f>'인원 입력 기능'!J91</f>
        <v>0</v>
      </c>
      <c r="F92" s="98">
        <f t="shared" si="14"/>
        <v>0</v>
      </c>
      <c r="G92" s="135">
        <f t="shared" si="15"/>
        <v>426625</v>
      </c>
      <c r="H92" s="99">
        <f t="shared" si="16"/>
        <v>1</v>
      </c>
      <c r="I92" s="2"/>
      <c r="K92" s="3"/>
    </row>
    <row r="93" spans="1:11" ht="21" hidden="1" customHeight="1" x14ac:dyDescent="0.45">
      <c r="A93" s="2"/>
      <c r="B93" s="82">
        <f>'인원 입력 기능'!G92</f>
        <v>0</v>
      </c>
      <c r="C93" s="115">
        <f t="shared" si="12"/>
        <v>9</v>
      </c>
      <c r="D93" s="146">
        <f t="shared" si="13"/>
        <v>0</v>
      </c>
      <c r="E93" s="83">
        <f>'인원 입력 기능'!J92</f>
        <v>0</v>
      </c>
      <c r="F93" s="124">
        <f t="shared" si="14"/>
        <v>0</v>
      </c>
      <c r="G93" s="116">
        <f t="shared" si="15"/>
        <v>426625</v>
      </c>
      <c r="H93" s="126">
        <f t="shared" si="16"/>
        <v>1</v>
      </c>
      <c r="I93" s="2"/>
      <c r="K93" s="3"/>
    </row>
    <row r="94" spans="1:11" ht="21" hidden="1" customHeight="1" x14ac:dyDescent="0.45">
      <c r="A94" s="2"/>
      <c r="B94" s="82">
        <f>'인원 입력 기능'!G93</f>
        <v>0</v>
      </c>
      <c r="C94" s="115">
        <f t="shared" si="12"/>
        <v>9</v>
      </c>
      <c r="D94" s="146">
        <f t="shared" si="13"/>
        <v>0</v>
      </c>
      <c r="E94" s="83">
        <f>'인원 입력 기능'!J93</f>
        <v>0</v>
      </c>
      <c r="F94" s="124">
        <f t="shared" si="14"/>
        <v>0</v>
      </c>
      <c r="G94" s="116">
        <f t="shared" si="15"/>
        <v>426625</v>
      </c>
      <c r="H94" s="126">
        <f t="shared" si="16"/>
        <v>1</v>
      </c>
      <c r="I94" s="2"/>
      <c r="K94" s="3"/>
    </row>
    <row r="95" spans="1:11" ht="21" hidden="1" customHeight="1" x14ac:dyDescent="0.45">
      <c r="A95" s="2"/>
      <c r="B95" s="82">
        <f>'인원 입력 기능'!G94</f>
        <v>0</v>
      </c>
      <c r="C95" s="115">
        <f t="shared" si="12"/>
        <v>9</v>
      </c>
      <c r="D95" s="146">
        <f t="shared" si="13"/>
        <v>0</v>
      </c>
      <c r="E95" s="83">
        <f>'인원 입력 기능'!J94</f>
        <v>0</v>
      </c>
      <c r="F95" s="124">
        <f t="shared" si="14"/>
        <v>0</v>
      </c>
      <c r="G95" s="116">
        <f t="shared" si="15"/>
        <v>426625</v>
      </c>
      <c r="H95" s="126">
        <f t="shared" si="16"/>
        <v>1</v>
      </c>
      <c r="I95" s="2"/>
      <c r="K95" s="3"/>
    </row>
    <row r="96" spans="1:11" ht="21" hidden="1" customHeight="1" x14ac:dyDescent="0.45">
      <c r="A96" s="2"/>
      <c r="B96" s="82">
        <f>'인원 입력 기능'!G95</f>
        <v>0</v>
      </c>
      <c r="C96" s="115">
        <f t="shared" si="12"/>
        <v>9</v>
      </c>
      <c r="D96" s="146">
        <f t="shared" si="13"/>
        <v>0</v>
      </c>
      <c r="E96" s="83">
        <f>'인원 입력 기능'!J95</f>
        <v>0</v>
      </c>
      <c r="F96" s="124">
        <f t="shared" si="14"/>
        <v>0</v>
      </c>
      <c r="G96" s="116">
        <f t="shared" si="15"/>
        <v>426625</v>
      </c>
      <c r="H96" s="126">
        <f t="shared" si="16"/>
        <v>1</v>
      </c>
      <c r="I96" s="2"/>
      <c r="K96" s="3"/>
    </row>
    <row r="97" spans="1:11" ht="21" hidden="1" customHeight="1" x14ac:dyDescent="0.45">
      <c r="A97" s="2"/>
      <c r="B97" s="82">
        <f>'인원 입력 기능'!G96</f>
        <v>0</v>
      </c>
      <c r="C97" s="115">
        <f t="shared" si="12"/>
        <v>9</v>
      </c>
      <c r="D97" s="146">
        <f t="shared" si="13"/>
        <v>0</v>
      </c>
      <c r="E97" s="83">
        <f>'인원 입력 기능'!J96</f>
        <v>0</v>
      </c>
      <c r="F97" s="124">
        <f t="shared" si="14"/>
        <v>0</v>
      </c>
      <c r="G97" s="116">
        <f t="shared" si="15"/>
        <v>426625</v>
      </c>
      <c r="H97" s="126">
        <f t="shared" si="16"/>
        <v>1</v>
      </c>
      <c r="I97" s="2"/>
      <c r="K97" s="3"/>
    </row>
    <row r="98" spans="1:11" ht="21" hidden="1" customHeight="1" x14ac:dyDescent="0.45">
      <c r="A98" s="2"/>
      <c r="B98" s="82">
        <f>'인원 입력 기능'!G97</f>
        <v>0</v>
      </c>
      <c r="C98" s="115">
        <f t="shared" si="12"/>
        <v>9</v>
      </c>
      <c r="D98" s="146">
        <f t="shared" si="13"/>
        <v>0</v>
      </c>
      <c r="E98" s="83">
        <f>'인원 입력 기능'!J97</f>
        <v>0</v>
      </c>
      <c r="F98" s="124">
        <f t="shared" si="14"/>
        <v>0</v>
      </c>
      <c r="G98" s="116">
        <f t="shared" si="15"/>
        <v>426625</v>
      </c>
      <c r="H98" s="126">
        <f t="shared" si="16"/>
        <v>1</v>
      </c>
      <c r="I98" s="2"/>
      <c r="K98" s="3"/>
    </row>
    <row r="99" spans="1:11" ht="21" hidden="1" customHeight="1" x14ac:dyDescent="0.45">
      <c r="A99" s="2"/>
      <c r="B99" s="82">
        <f>'인원 입력 기능'!G98</f>
        <v>0</v>
      </c>
      <c r="C99" s="115">
        <f t="shared" si="12"/>
        <v>9</v>
      </c>
      <c r="D99" s="146">
        <f t="shared" si="13"/>
        <v>0</v>
      </c>
      <c r="E99" s="83">
        <f>'인원 입력 기능'!J98</f>
        <v>0</v>
      </c>
      <c r="F99" s="124">
        <f t="shared" si="14"/>
        <v>0</v>
      </c>
      <c r="G99" s="116">
        <f t="shared" si="15"/>
        <v>426625</v>
      </c>
      <c r="H99" s="126">
        <f t="shared" si="16"/>
        <v>1</v>
      </c>
      <c r="I99" s="2"/>
      <c r="K99" s="3"/>
    </row>
    <row r="100" spans="1:11" ht="21" hidden="1" customHeight="1" thickBot="1" x14ac:dyDescent="0.5">
      <c r="A100" s="2"/>
      <c r="B100" s="82">
        <f>'인원 입력 기능'!G99</f>
        <v>0</v>
      </c>
      <c r="C100" s="115">
        <f t="shared" si="12"/>
        <v>9</v>
      </c>
      <c r="D100" s="146">
        <f t="shared" si="13"/>
        <v>0</v>
      </c>
      <c r="E100" s="83">
        <f>'인원 입력 기능'!J99</f>
        <v>0</v>
      </c>
      <c r="F100" s="124">
        <f t="shared" si="14"/>
        <v>0</v>
      </c>
      <c r="G100" s="116">
        <f t="shared" si="15"/>
        <v>426625</v>
      </c>
      <c r="H100" s="126">
        <f t="shared" si="16"/>
        <v>1</v>
      </c>
      <c r="I100" s="2"/>
      <c r="K100" s="3"/>
    </row>
    <row r="101" spans="1:11" ht="21" hidden="1" customHeight="1" thickBot="1" x14ac:dyDescent="0.5">
      <c r="A101" s="2"/>
      <c r="B101" s="82">
        <f>'인원 입력 기능'!G100</f>
        <v>0</v>
      </c>
      <c r="C101" s="115">
        <f t="shared" si="12"/>
        <v>9</v>
      </c>
      <c r="D101" s="146">
        <f t="shared" si="13"/>
        <v>0</v>
      </c>
      <c r="E101" s="83">
        <f>'인원 입력 기능'!J100</f>
        <v>0</v>
      </c>
      <c r="F101" s="124">
        <f t="shared" si="14"/>
        <v>0</v>
      </c>
      <c r="G101" s="116">
        <f t="shared" si="15"/>
        <v>426625</v>
      </c>
      <c r="H101" s="126">
        <f t="shared" si="16"/>
        <v>1</v>
      </c>
      <c r="I101" s="2"/>
      <c r="K101" s="3"/>
    </row>
    <row r="102" spans="1:11" ht="21" hidden="1" customHeight="1" x14ac:dyDescent="0.45">
      <c r="A102" s="2"/>
      <c r="B102" s="82">
        <f>'인원 입력 기능'!G101</f>
        <v>0</v>
      </c>
      <c r="C102" s="115">
        <f t="shared" si="12"/>
        <v>9</v>
      </c>
      <c r="D102" s="146">
        <f t="shared" si="13"/>
        <v>0</v>
      </c>
      <c r="E102" s="83">
        <f>'인원 입력 기능'!J101</f>
        <v>0</v>
      </c>
      <c r="F102" s="124">
        <f t="shared" si="14"/>
        <v>0</v>
      </c>
      <c r="G102" s="116">
        <f t="shared" si="15"/>
        <v>426625</v>
      </c>
      <c r="H102" s="126">
        <f t="shared" si="16"/>
        <v>1</v>
      </c>
      <c r="I102" s="2"/>
      <c r="K102" s="3"/>
    </row>
    <row r="103" spans="1:11" ht="21" hidden="1" customHeight="1" x14ac:dyDescent="0.45">
      <c r="A103" s="2"/>
      <c r="B103" s="82">
        <f>'인원 입력 기능'!G102</f>
        <v>0</v>
      </c>
      <c r="C103" s="115">
        <f t="shared" si="12"/>
        <v>9</v>
      </c>
      <c r="D103" s="146">
        <f t="shared" si="13"/>
        <v>0</v>
      </c>
      <c r="E103" s="83">
        <f>'인원 입력 기능'!J102</f>
        <v>0</v>
      </c>
      <c r="F103" s="124">
        <f t="shared" si="14"/>
        <v>0</v>
      </c>
      <c r="G103" s="116">
        <f t="shared" si="15"/>
        <v>426625</v>
      </c>
      <c r="H103" s="126">
        <f t="shared" si="16"/>
        <v>1</v>
      </c>
      <c r="I103" s="2"/>
      <c r="K103" s="3"/>
    </row>
    <row r="104" spans="1:11" ht="21" hidden="1" customHeight="1" x14ac:dyDescent="0.45">
      <c r="A104" s="2"/>
      <c r="B104" s="82">
        <f>'인원 입력 기능'!G103</f>
        <v>0</v>
      </c>
      <c r="C104" s="115">
        <f t="shared" si="12"/>
        <v>9</v>
      </c>
      <c r="D104" s="146">
        <f t="shared" si="13"/>
        <v>0</v>
      </c>
      <c r="E104" s="83">
        <f>'인원 입력 기능'!J103</f>
        <v>0</v>
      </c>
      <c r="F104" s="124">
        <f t="shared" si="14"/>
        <v>0</v>
      </c>
      <c r="G104" s="116">
        <f t="shared" si="15"/>
        <v>426625</v>
      </c>
      <c r="H104" s="126">
        <f t="shared" si="16"/>
        <v>1</v>
      </c>
      <c r="I104" s="2"/>
    </row>
    <row r="105" spans="1:11" ht="21" hidden="1" customHeight="1" thickBot="1" x14ac:dyDescent="0.5">
      <c r="A105" s="2"/>
      <c r="B105" s="82">
        <f>'인원 입력 기능'!G104</f>
        <v>0</v>
      </c>
      <c r="C105" s="115">
        <f t="shared" si="12"/>
        <v>9</v>
      </c>
      <c r="D105" s="146">
        <f t="shared" si="13"/>
        <v>0</v>
      </c>
      <c r="E105" s="83">
        <f>'인원 입력 기능'!J104</f>
        <v>0</v>
      </c>
      <c r="F105" s="124">
        <f t="shared" si="14"/>
        <v>0</v>
      </c>
      <c r="G105" s="116">
        <f t="shared" si="15"/>
        <v>426625</v>
      </c>
      <c r="H105" s="126">
        <f t="shared" si="16"/>
        <v>1</v>
      </c>
      <c r="I105" s="2"/>
    </row>
    <row r="106" spans="1:11" ht="21" customHeight="1" x14ac:dyDescent="0.45">
      <c r="A106" s="2"/>
      <c r="B106" s="48"/>
      <c r="C106" s="48"/>
      <c r="D106" s="48"/>
      <c r="E106" s="2"/>
      <c r="F106" s="2"/>
      <c r="G106" s="2"/>
      <c r="H106" s="2"/>
      <c r="I106" s="2"/>
    </row>
    <row r="107" spans="1:11" ht="21" customHeight="1" x14ac:dyDescent="0.45"/>
  </sheetData>
  <sheetProtection algorithmName="SHA-512" hashValue="EZrXLCYn4A3wCVoVW7FcgnOn049zyAc8AIH4qB2XymlC0Hyxi32JBDxBxpXzCBVaTohSD4E9t4puoBlVPCybqg==" saltValue="KcUwW1AliWKl5ssYdE/zxw==" spinCount="100000" sheet="1" objects="1" scenarios="1"/>
  <mergeCells count="2">
    <mergeCell ref="C2:D2"/>
    <mergeCell ref="C3:D3"/>
  </mergeCells>
  <phoneticPr fontId="1" type="noConversion"/>
  <conditionalFormatting sqref="B6:B105">
    <cfRule type="expression" dxfId="2" priority="1">
      <formula>$B6=$B7</formula>
    </cfRule>
  </conditionalFormatting>
  <conditionalFormatting sqref="B90 B97">
    <cfRule type="expression" dxfId="1" priority="12">
      <formula>$B90=#REF!</formula>
    </cfRule>
  </conditionalFormatting>
  <conditionalFormatting sqref="B6:H105">
    <cfRule type="expression" dxfId="0" priority="2">
      <formula>OR($B6=$M$6:$M$13)</formula>
    </cfRule>
  </conditionalFormatting>
  <pageMargins left="0.7" right="0.7" top="0.75" bottom="0.75" header="0.3" footer="0.3"/>
  <pageSetup paperSize="9" scale="35" orientation="portrait" r:id="rId1"/>
  <headerFooter>
    <oddHeader xml:space="preserve">&amp;L
                             &amp;G&amp;C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인원 입력 기능</vt:lpstr>
      <vt:lpstr>점수 계산기</vt:lpstr>
      <vt:lpstr>국어 백분위 표</vt:lpstr>
      <vt:lpstr>수학 백분위 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윤승혁</dc:creator>
  <cp:lastModifiedBy>윤승혁</cp:lastModifiedBy>
  <cp:lastPrinted>2021-12-10T07:42:56Z</cp:lastPrinted>
  <dcterms:created xsi:type="dcterms:W3CDTF">2018-04-21T04:34:05Z</dcterms:created>
  <dcterms:modified xsi:type="dcterms:W3CDTF">2023-12-08T12:34:40Z</dcterms:modified>
</cp:coreProperties>
</file>