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성적입력" sheetId="1" r:id="rId4"/>
    <sheet state="hidden" name="대학식" sheetId="2" r:id="rId5"/>
    <sheet state="hidden" name="고12 계산식" sheetId="3" r:id="rId6"/>
    <sheet state="visible" name="인서울 주요대학" sheetId="4" r:id="rId7"/>
    <sheet state="hidden" name="의치한" sheetId="5" r:id="rId8"/>
  </sheets>
  <definedNames/>
  <calcPr/>
</workbook>
</file>

<file path=xl/sharedStrings.xml><?xml version="1.0" encoding="utf-8"?>
<sst xmlns="http://schemas.openxmlformats.org/spreadsheetml/2006/main" count="1983" uniqueCount="409">
  <si>
    <t>ATP Study Laboratory</t>
  </si>
  <si>
    <t>예비 입시생을 위해 새로운 방향을 제시하다.</t>
  </si>
  <si>
    <t>ONTOLOGY-ZERO beta 0.9</t>
  </si>
  <si>
    <t>고1</t>
  </si>
  <si>
    <t>고2</t>
  </si>
  <si>
    <t>고2인 경우 문과면 '문' 이과면 '이'라고 입력해주세요.</t>
  </si>
  <si>
    <t>자신의 학년과 선택과목에 맞는 칸에 원점수를, 영어랑 한국사는 등급을 기입해주세요.</t>
  </si>
  <si>
    <t>국어 원점수</t>
  </si>
  <si>
    <t>문</t>
  </si>
  <si>
    <r>
      <rPr>
        <rFont val="Arial"/>
        <b/>
        <color theme="1"/>
      </rPr>
      <t>ONTOLOGY-ZERO</t>
    </r>
    <r>
      <rPr>
        <rFont val="Arial"/>
        <color theme="1"/>
      </rPr>
      <t>는</t>
    </r>
  </si>
  <si>
    <t>수학 원점수</t>
  </si>
  <si>
    <r>
      <rPr>
        <rFont val="Arial"/>
        <b/>
        <color theme="1"/>
      </rPr>
      <t>ATP Study Laboratory</t>
    </r>
    <r>
      <rPr>
        <rFont val="Arial"/>
        <color theme="1"/>
      </rPr>
      <t xml:space="preserve"> 팀이 자체 제작한 보정치와 계산값으로 고1, 고2 여러분의 모고 성적을 </t>
    </r>
  </si>
  <si>
    <t>바탕으로 실제 수능시 어느정도 대학 라인이 가능한지 여부를 알려주는 프로그램입니다.</t>
  </si>
  <si>
    <t>영어 등급</t>
  </si>
  <si>
    <t>현명한 입시 선택에 참고용으로 사용해주시기 바랍니다.</t>
  </si>
  <si>
    <t>통합사회 원점수</t>
  </si>
  <si>
    <t>탐구 원점수</t>
  </si>
  <si>
    <t>생활과 윤리</t>
  </si>
  <si>
    <t>현재 베타테스트 단계로 아직 개선할 점이 많고 베타테스터 분들의 의견이 중요합니다.</t>
  </si>
  <si>
    <t>통합과학 원점수</t>
  </si>
  <si>
    <t>윤리와 사상</t>
  </si>
  <si>
    <t>관련된 문의는 kakao OPEN chat BBB를 검색하시거나 다음의 링크로 와주시기 바랍니다.</t>
  </si>
  <si>
    <t>한국지리</t>
  </si>
  <si>
    <t>BBB</t>
  </si>
  <si>
    <t>한국사 등급</t>
  </si>
  <si>
    <t>세계지리</t>
  </si>
  <si>
    <t>또한 베타테스터 분들은 아래의 링크를 통해 간단한 설문조사에 임해주시기 바랍니다 :)</t>
  </si>
  <si>
    <t>동아시아사</t>
  </si>
  <si>
    <t>베타테스터를 위한 설문조사</t>
  </si>
  <si>
    <t>세계사</t>
  </si>
  <si>
    <t>경제</t>
  </si>
  <si>
    <t>비록 수능에서 아직은 의미가 크지 않은 고12 모고 등급은 0에 가깝습니다.</t>
  </si>
  <si>
    <t>정치와 법</t>
  </si>
  <si>
    <r>
      <rPr>
        <rFont val="Arial"/>
        <color theme="1"/>
      </rPr>
      <t xml:space="preserve">허나, </t>
    </r>
    <r>
      <rPr>
        <rFont val="Arial"/>
        <b/>
        <color theme="1"/>
      </rPr>
      <t>ONTOLOGY-ZERO</t>
    </r>
    <r>
      <rPr>
        <rFont val="Arial"/>
        <color theme="1"/>
      </rPr>
      <t>를통해 실전 수능날 1등급을 향한 방향성을 제시하고자 합니다.</t>
    </r>
  </si>
  <si>
    <t>사회문화</t>
  </si>
  <si>
    <t>물리학I</t>
  </si>
  <si>
    <r>
      <rPr>
        <rFont val="Arial"/>
        <color theme="1"/>
      </rPr>
      <t xml:space="preserve">주의: </t>
    </r>
    <r>
      <rPr>
        <rFont val="Arial"/>
        <b/>
        <color theme="1"/>
      </rPr>
      <t>ONTOLOGY-ZERO</t>
    </r>
    <r>
      <rPr>
        <rFont val="Arial"/>
        <color theme="1"/>
      </rPr>
      <t xml:space="preserve"> 서비스는 </t>
    </r>
    <r>
      <rPr>
        <rFont val="Arial"/>
        <b/>
        <color theme="1"/>
      </rPr>
      <t>ATP Study Laoratory</t>
    </r>
    <r>
      <rPr>
        <rFont val="Arial"/>
        <color theme="1"/>
      </rPr>
      <t xml:space="preserve">의 결과물이니 </t>
    </r>
    <r>
      <rPr>
        <rFont val="Arial"/>
        <color rgb="FFFF0000"/>
      </rPr>
      <t>무단 전재 및 배포를 금기합니다.</t>
    </r>
  </si>
  <si>
    <t>화학I</t>
  </si>
  <si>
    <t>생명과학I</t>
  </si>
  <si>
    <t>현재 기준 채점 모의고사는 고1, 고2 6월 모의고사입니다.</t>
  </si>
  <si>
    <t>지구과학I</t>
  </si>
  <si>
    <t>계열</t>
  </si>
  <si>
    <t>대학</t>
  </si>
  <si>
    <t>모집단위</t>
  </si>
  <si>
    <t>모집인원</t>
  </si>
  <si>
    <t>대학식 70%컷</t>
  </si>
  <si>
    <t>문/이과</t>
  </si>
  <si>
    <t>서울대학교</t>
  </si>
  <si>
    <t>인문계열</t>
  </si>
  <si>
    <t>정치외교학부</t>
  </si>
  <si>
    <t>경제학부</t>
  </si>
  <si>
    <t>사회학과</t>
  </si>
  <si>
    <t>심리학과</t>
  </si>
  <si>
    <t>지리학과</t>
  </si>
  <si>
    <t>사회복지학과</t>
  </si>
  <si>
    <t>언론정보학과</t>
  </si>
  <si>
    <t>이과</t>
  </si>
  <si>
    <t>수리과학부</t>
  </si>
  <si>
    <t>통계학과</t>
  </si>
  <si>
    <t>물리천문학부 물리학전공</t>
  </si>
  <si>
    <t>물리천문학부 천문학전공</t>
  </si>
  <si>
    <t>화학부</t>
  </si>
  <si>
    <t>생명과학부</t>
  </si>
  <si>
    <t>지구환경과학부</t>
  </si>
  <si>
    <t>간호대학</t>
  </si>
  <si>
    <t>경영대학</t>
  </si>
  <si>
    <t>건설환경공학부</t>
  </si>
  <si>
    <t>기계공학부</t>
  </si>
  <si>
    <t>재료공학부</t>
  </si>
  <si>
    <t>전기정보공학부</t>
  </si>
  <si>
    <t>컴퓨터공학부</t>
  </si>
  <si>
    <t>화학생물공학부</t>
  </si>
  <si>
    <t>건축학과</t>
  </si>
  <si>
    <t>산업공학과</t>
  </si>
  <si>
    <t>원자력핵공학과</t>
  </si>
  <si>
    <t>조선해양공학과</t>
  </si>
  <si>
    <t>항공우주공학과</t>
  </si>
  <si>
    <t>농경제사회학부</t>
  </si>
  <si>
    <t>식물생산과학부</t>
  </si>
  <si>
    <t>산림과학부</t>
  </si>
  <si>
    <t>식품동물생명공학부</t>
  </si>
  <si>
    <t>응용생물화학부</t>
  </si>
  <si>
    <t>조경지역시스템공학부</t>
  </si>
  <si>
    <t>바이오시스템소재학부</t>
  </si>
  <si>
    <t>국어교육과</t>
  </si>
  <si>
    <t>영어교육과</t>
  </si>
  <si>
    <t>사회교육과</t>
  </si>
  <si>
    <t>역사교육과</t>
  </si>
  <si>
    <t>지리교육과</t>
  </si>
  <si>
    <t>윤리교육과</t>
  </si>
  <si>
    <t>수학교육과</t>
  </si>
  <si>
    <t>물리교육과</t>
  </si>
  <si>
    <t>화학교육과</t>
  </si>
  <si>
    <t>생물교육과</t>
  </si>
  <si>
    <t>지구과학교육과</t>
  </si>
  <si>
    <t>소비자아동학부 소비자학전공</t>
  </si>
  <si>
    <t>소비자아동학부 아동가족학전공</t>
  </si>
  <si>
    <t>식품영양학과</t>
  </si>
  <si>
    <t>의류학과</t>
  </si>
  <si>
    <t>자유전공학부</t>
  </si>
  <si>
    <t>연세대학교</t>
  </si>
  <si>
    <t>국어국문학과</t>
  </si>
  <si>
    <t>중어중문학과</t>
  </si>
  <si>
    <t>영어영문학과</t>
  </si>
  <si>
    <t>독어독문학과</t>
  </si>
  <si>
    <t>불어불문학과</t>
  </si>
  <si>
    <t>노어노문학과</t>
  </si>
  <si>
    <t>사학과</t>
  </si>
  <si>
    <t>철학과</t>
  </si>
  <si>
    <t>문헌정보학과</t>
  </si>
  <si>
    <t>응용통계학과</t>
  </si>
  <si>
    <t>경영학과</t>
  </si>
  <si>
    <t>수학과</t>
  </si>
  <si>
    <t>물리학과</t>
  </si>
  <si>
    <t>화학과</t>
  </si>
  <si>
    <t>지구시스템과학과</t>
  </si>
  <si>
    <t>천문우주학과</t>
  </si>
  <si>
    <t>대기과학과</t>
  </si>
  <si>
    <t>화공생명공학부</t>
  </si>
  <si>
    <t>전기전자공학부</t>
  </si>
  <si>
    <t>건축공학부</t>
  </si>
  <si>
    <t>도시공학과</t>
  </si>
  <si>
    <t>사회환경시스템공학부</t>
  </si>
  <si>
    <t>신소재공학부</t>
  </si>
  <si>
    <t>시스템반도체공학과</t>
  </si>
  <si>
    <t>시스템생물학과</t>
  </si>
  <si>
    <t>생화학과</t>
  </si>
  <si>
    <t>생명공학과</t>
  </si>
  <si>
    <t>컴퓨터과학과</t>
  </si>
  <si>
    <t>인공지능학과</t>
  </si>
  <si>
    <t>신학과</t>
  </si>
  <si>
    <t>정치외교학과</t>
  </si>
  <si>
    <t>행정학과</t>
  </si>
  <si>
    <t>문화인류학과</t>
  </si>
  <si>
    <t>언론홍보영상학부</t>
  </si>
  <si>
    <t>의류환경학과(인문)</t>
  </si>
  <si>
    <t>의류환경학과(자연)</t>
  </si>
  <si>
    <t>식품영양학과(인문)</t>
  </si>
  <si>
    <t>식품영양학과(자연)</t>
  </si>
  <si>
    <t>실내건축학과(인문)</t>
  </si>
  <si>
    <t>실내건축학과(자연)</t>
  </si>
  <si>
    <t>아동가족학과</t>
  </si>
  <si>
    <t>생활디자인학과</t>
  </si>
  <si>
    <t>교육학부</t>
  </si>
  <si>
    <t>간호학과(인문)</t>
  </si>
  <si>
    <t>간호학과(자연)</t>
  </si>
  <si>
    <t>고려대학교</t>
  </si>
  <si>
    <t>한국사학과</t>
  </si>
  <si>
    <t>한문학과</t>
  </si>
  <si>
    <t>일어일문학과</t>
  </si>
  <si>
    <t>서어서문학과</t>
  </si>
  <si>
    <t>언어학과</t>
  </si>
  <si>
    <t>생명공학부</t>
  </si>
  <si>
    <t>식품공학과</t>
  </si>
  <si>
    <t>환경생태공학부</t>
  </si>
  <si>
    <t>식품자원경제학과</t>
  </si>
  <si>
    <t>경제학과</t>
  </si>
  <si>
    <t>지구환경과학과</t>
  </si>
  <si>
    <t>화공생명공학과</t>
  </si>
  <si>
    <t>건축사회환경공학부</t>
  </si>
  <si>
    <t>산업경영공학부</t>
  </si>
  <si>
    <t>반도체공학과</t>
  </si>
  <si>
    <t>융합에너지공학과</t>
  </si>
  <si>
    <t>교육학과</t>
  </si>
  <si>
    <t>가정교육과</t>
  </si>
  <si>
    <t>간호대학-교차</t>
  </si>
  <si>
    <t>컴퓨터학과</t>
  </si>
  <si>
    <t>데이터과학과</t>
  </si>
  <si>
    <t>국제학부</t>
  </si>
  <si>
    <t>미디어학부</t>
  </si>
  <si>
    <t>바이오의공학부</t>
  </si>
  <si>
    <t>바이오시스템의과학부</t>
  </si>
  <si>
    <t>보건환경융합과학부</t>
  </si>
  <si>
    <t>보건정책관리학부</t>
  </si>
  <si>
    <t>자유전공학부-교차</t>
  </si>
  <si>
    <t>스마트보안학부</t>
  </si>
  <si>
    <t>사이버국방학과</t>
  </si>
  <si>
    <t>심리학부</t>
  </si>
  <si>
    <t>서강대학교</t>
  </si>
  <si>
    <t>인문학부</t>
  </si>
  <si>
    <t>영문학부</t>
  </si>
  <si>
    <t>유럽문화학과</t>
  </si>
  <si>
    <t>중국문화학과</t>
  </si>
  <si>
    <t>사회과학부</t>
  </si>
  <si>
    <t>경영학부</t>
  </si>
  <si>
    <t>지식융합미디어학부</t>
  </si>
  <si>
    <t>수학</t>
  </si>
  <si>
    <t>물리학</t>
  </si>
  <si>
    <t>화학</t>
  </si>
  <si>
    <t>생명과학</t>
  </si>
  <si>
    <t>전자공학</t>
  </si>
  <si>
    <t>컴퓨터공학</t>
  </si>
  <si>
    <t>화공생명공학</t>
  </si>
  <si>
    <t>기계공학</t>
  </si>
  <si>
    <t>성균관대학교</t>
  </si>
  <si>
    <t>인문과학계열</t>
  </si>
  <si>
    <t>경영학</t>
  </si>
  <si>
    <t>글로벌경제학</t>
  </si>
  <si>
    <t>교육학</t>
  </si>
  <si>
    <t>한문교육</t>
  </si>
  <si>
    <t>영상학</t>
  </si>
  <si>
    <t>의상학</t>
  </si>
  <si>
    <t>사회과학계열</t>
  </si>
  <si>
    <t>글로벌리더학</t>
  </si>
  <si>
    <t>글로벌경영학</t>
  </si>
  <si>
    <t>전자전기공학</t>
  </si>
  <si>
    <t>반도체시스템공학</t>
  </si>
  <si>
    <t>글로벌바이오메디컬공학</t>
  </si>
  <si>
    <t>수학교육</t>
  </si>
  <si>
    <t>컴퓨터교육</t>
  </si>
  <si>
    <t>건설환경공학(전공예약)</t>
  </si>
  <si>
    <t>자연과학계열</t>
  </si>
  <si>
    <t>공학계열</t>
  </si>
  <si>
    <t>소프트웨어학</t>
  </si>
  <si>
    <t>한양대학교</t>
  </si>
  <si>
    <t>국문학</t>
  </si>
  <si>
    <t>중문학</t>
  </si>
  <si>
    <t>영문학</t>
  </si>
  <si>
    <t>사학</t>
  </si>
  <si>
    <t>철학</t>
  </si>
  <si>
    <t>정치외교학</t>
  </si>
  <si>
    <t>사회학</t>
  </si>
  <si>
    <t>정책학</t>
  </si>
  <si>
    <t>교육공학</t>
  </si>
  <si>
    <t>국어교육</t>
  </si>
  <si>
    <t>영어교육</t>
  </si>
  <si>
    <t>연극영화학-영화전공</t>
  </si>
  <si>
    <t>국제학</t>
  </si>
  <si>
    <t>미디어커뮤니케이션학</t>
  </si>
  <si>
    <t>관광학</t>
  </si>
  <si>
    <t>행정학</t>
  </si>
  <si>
    <t>경제금융학</t>
  </si>
  <si>
    <t>정보시스템학</t>
  </si>
  <si>
    <t>파이낸스경영학</t>
  </si>
  <si>
    <t>건축학(5년제)</t>
  </si>
  <si>
    <t>건축공학</t>
  </si>
  <si>
    <t>건설환경공학</t>
  </si>
  <si>
    <t>도시공학</t>
  </si>
  <si>
    <t>자원환경공학</t>
  </si>
  <si>
    <t>융합전자공학</t>
  </si>
  <si>
    <t>컴퓨터소프트웨어학</t>
  </si>
  <si>
    <t>전기공학</t>
  </si>
  <si>
    <t>바이오메디컬공학</t>
  </si>
  <si>
    <t>유기나노공학</t>
  </si>
  <si>
    <t>원자력공학</t>
  </si>
  <si>
    <t>산업공학</t>
  </si>
  <si>
    <t>간호학</t>
  </si>
  <si>
    <t>신소재공학</t>
  </si>
  <si>
    <t>화학공학</t>
  </si>
  <si>
    <t>생명공학</t>
  </si>
  <si>
    <t>에너지공학</t>
  </si>
  <si>
    <t>미래자동차공학</t>
  </si>
  <si>
    <t>데이터사시언스학</t>
  </si>
  <si>
    <t>문과</t>
  </si>
  <si>
    <t>중앙대학교</t>
  </si>
  <si>
    <t>유럽문화학부(독일어문학)</t>
  </si>
  <si>
    <t>유럽문화학부(프랑스어문학)</t>
  </si>
  <si>
    <t>유럽문화학부(러시아어문학)</t>
  </si>
  <si>
    <t>아시아문화학부(일본어문학)</t>
  </si>
  <si>
    <t>아시아문화학부(중국어문학)</t>
  </si>
  <si>
    <t>역사학과</t>
  </si>
  <si>
    <t>공공인재학부</t>
  </si>
  <si>
    <t>미디어커뮤니케이션학부</t>
  </si>
  <si>
    <t>도시계획부동산학과</t>
  </si>
  <si>
    <t>화학신소재공학부</t>
  </si>
  <si>
    <t>AI학과</t>
  </si>
  <si>
    <t>유아교육과</t>
  </si>
  <si>
    <t>경영학부(글로벌금융)</t>
  </si>
  <si>
    <t>산업보안학과(인문)</t>
  </si>
  <si>
    <t>생명자원공학부(동물생명공학)</t>
  </si>
  <si>
    <t>생명자원공학부(식물생명공학)</t>
  </si>
  <si>
    <t>식품공학부(식품공학)</t>
  </si>
  <si>
    <t>식품공학부(식품영양)</t>
  </si>
  <si>
    <t>시스템생명공학과</t>
  </si>
  <si>
    <t>첨단소재공학과</t>
  </si>
  <si>
    <t>정치국제학과</t>
  </si>
  <si>
    <t>사회복지학부</t>
  </si>
  <si>
    <t>생명과학과</t>
  </si>
  <si>
    <t>사회기반시스템공학부(도시시시스템공학)</t>
  </si>
  <si>
    <t>사회기반시스템공학부(건설환경플랜트공학)</t>
  </si>
  <si>
    <t>건축학부</t>
  </si>
  <si>
    <t>에너지시스템공학부</t>
  </si>
  <si>
    <t>융합공학부</t>
  </si>
  <si>
    <t>광고홍보학과</t>
  </si>
  <si>
    <t>국제물류학과</t>
  </si>
  <si>
    <t>산업보안학과(자연)</t>
  </si>
  <si>
    <t>예술공학부</t>
  </si>
  <si>
    <t>전자전기공학부</t>
  </si>
  <si>
    <t>소프트웨어학부</t>
  </si>
  <si>
    <t>경영학부(경영학)</t>
  </si>
  <si>
    <t>고1 국어 평균</t>
  </si>
  <si>
    <t>고1 국어 표편</t>
  </si>
  <si>
    <t>고1 수학 평균</t>
  </si>
  <si>
    <t>고1 수학 표편</t>
  </si>
  <si>
    <t>고2 국어 평균</t>
  </si>
  <si>
    <t>고2 국어 표편</t>
  </si>
  <si>
    <t>고2 수학 평균</t>
  </si>
  <si>
    <t>고2 수학 표편</t>
  </si>
  <si>
    <t>고2 생윤 평균</t>
  </si>
  <si>
    <t>고2 생윤 표편</t>
  </si>
  <si>
    <t>고2 윤사 평균</t>
  </si>
  <si>
    <t>고2 윤사 표편</t>
  </si>
  <si>
    <t>고2 한지 평균</t>
  </si>
  <si>
    <t>고2 한지 표편</t>
  </si>
  <si>
    <t>고2 세지 평균</t>
  </si>
  <si>
    <t>고2 세지 표편</t>
  </si>
  <si>
    <t>고2  동사 평균</t>
  </si>
  <si>
    <t>고2 동사 표편</t>
  </si>
  <si>
    <t>고2 세사 평균</t>
  </si>
  <si>
    <t>고2 세사 표편</t>
  </si>
  <si>
    <t>고2 경제 평균</t>
  </si>
  <si>
    <t>고2 경제 표편</t>
  </si>
  <si>
    <t>고2 정법 평균</t>
  </si>
  <si>
    <t>고2 정법 표편</t>
  </si>
  <si>
    <t>고2 사문 평균</t>
  </si>
  <si>
    <t>고2 사문 표편</t>
  </si>
  <si>
    <t>고2 물1 평균</t>
  </si>
  <si>
    <t>고2 물1 표편</t>
  </si>
  <si>
    <t>고2 화1 평균</t>
  </si>
  <si>
    <t>고2 화1 표편</t>
  </si>
  <si>
    <t>고2 생1 평균</t>
  </si>
  <si>
    <t>고2 생1 표편</t>
  </si>
  <si>
    <t>고2 지1 평균</t>
  </si>
  <si>
    <t>고2 지1 표편</t>
  </si>
  <si>
    <t>생윤 최고표점</t>
  </si>
  <si>
    <t>고1 통사 평균</t>
  </si>
  <si>
    <t>국어 표점</t>
  </si>
  <si>
    <t>서울대 고1</t>
  </si>
  <si>
    <t>서울대 고2</t>
  </si>
  <si>
    <t>연세대 고1 인문사회</t>
  </si>
  <si>
    <t>연세대 고1 자연</t>
  </si>
  <si>
    <t>연세대 고1 메디컬</t>
  </si>
  <si>
    <t>연세대 고2 인문사회</t>
  </si>
  <si>
    <t>연세대 고2 자연</t>
  </si>
  <si>
    <t>연세대 고2 메디컬</t>
  </si>
  <si>
    <t>윤사 최고표점</t>
  </si>
  <si>
    <t>고1 통사 표편</t>
  </si>
  <si>
    <t>수학 표점</t>
  </si>
  <si>
    <t>서울대 영어 감점</t>
  </si>
  <si>
    <t>연세대 영어 감점</t>
  </si>
  <si>
    <t>한지 최고표점</t>
  </si>
  <si>
    <t>고1 통과 평균</t>
  </si>
  <si>
    <t>서울대 한국사 감점</t>
  </si>
  <si>
    <t>연세대 한국사 감점</t>
  </si>
  <si>
    <t>세지 최고표점</t>
  </si>
  <si>
    <t>고1 통과 표편</t>
  </si>
  <si>
    <t>수능식 탐구 표점</t>
  </si>
  <si>
    <t>탐구 표점</t>
  </si>
  <si>
    <t>탐구 표점합</t>
  </si>
  <si>
    <t>고려대 고1 인문</t>
  </si>
  <si>
    <t>고려대 고1 자연</t>
  </si>
  <si>
    <t>고려대 고2 인문</t>
  </si>
  <si>
    <t>고려대 고2 자연</t>
  </si>
  <si>
    <t>통합사회</t>
  </si>
  <si>
    <t>동사 최고표점</t>
  </si>
  <si>
    <t>통합과학</t>
  </si>
  <si>
    <t>고려대 영어 감점</t>
  </si>
  <si>
    <t>세사 최고표점</t>
  </si>
  <si>
    <t>고2 문/이과 판별</t>
  </si>
  <si>
    <t>고려대 한국사 감점</t>
  </si>
  <si>
    <t>경제 최고표점</t>
  </si>
  <si>
    <t>서강대 고1 인문</t>
  </si>
  <si>
    <t>서강대 고1 자연</t>
  </si>
  <si>
    <t>서강대 고2 인문</t>
  </si>
  <si>
    <t>서강대 고2 자연</t>
  </si>
  <si>
    <t>고1 국어 최고표점</t>
  </si>
  <si>
    <t>고2 국어 최고표점</t>
  </si>
  <si>
    <t>정법 최고표점</t>
  </si>
  <si>
    <t>서강대 영어 감점</t>
  </si>
  <si>
    <t>고1 수학 최고표점</t>
  </si>
  <si>
    <t>고2 수학 최고표점</t>
  </si>
  <si>
    <t>사문 최고표점</t>
  </si>
  <si>
    <t>서강대 한국사 감점</t>
  </si>
  <si>
    <t>서강대 감점</t>
  </si>
  <si>
    <t>고1 탐구 최고표점</t>
  </si>
  <si>
    <t>물1 최고표점</t>
  </si>
  <si>
    <t>성균관 고1 인문</t>
  </si>
  <si>
    <t>성균관 고1 자연</t>
  </si>
  <si>
    <t>성균관 고2 인문</t>
  </si>
  <si>
    <t>성균관 고2 자연</t>
  </si>
  <si>
    <t>화1 최고표점</t>
  </si>
  <si>
    <t>성균관 영어 감점</t>
  </si>
  <si>
    <t>생1 최고표점</t>
  </si>
  <si>
    <t>성균관 한국사 감점</t>
  </si>
  <si>
    <t>지1 최고표점</t>
  </si>
  <si>
    <t>한양대 고1 간호</t>
  </si>
  <si>
    <t>한양대 고1 상경</t>
  </si>
  <si>
    <t>한양대 고1 인문</t>
  </si>
  <si>
    <t>한양대 고1 자연</t>
  </si>
  <si>
    <t>한양대 고2 인문</t>
  </si>
  <si>
    <t>한양대 고2 자연</t>
  </si>
  <si>
    <t>한양대 고2 상경</t>
  </si>
  <si>
    <t>한양대 고2 간호</t>
  </si>
  <si>
    <t>한양대 영어 감점</t>
  </si>
  <si>
    <t>한양대 한국사 감점</t>
  </si>
  <si>
    <t>중앙대 고1 인문</t>
  </si>
  <si>
    <t>중앙대 고1 상경</t>
  </si>
  <si>
    <t>중앙대 고1 자연</t>
  </si>
  <si>
    <t>중앙대 영어 감점</t>
  </si>
  <si>
    <t>중앙대 한국사 감점</t>
  </si>
  <si>
    <t>중앙대 고2 인문</t>
  </si>
  <si>
    <t>중앙대 고2 상경</t>
  </si>
  <si>
    <t>중앙대 고2 자</t>
  </si>
  <si>
    <t>고2 지원 가능 여부</t>
  </si>
  <si>
    <t>고1 지원 가능 여부</t>
  </si>
  <si>
    <t>의대</t>
  </si>
  <si>
    <t>고1 지원가능여부</t>
  </si>
  <si>
    <t>치대</t>
  </si>
  <si>
    <t>한의대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</si>
</sst>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2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Noto Sans KR"/>
    </font>
    <font>
      <u/>
      <color rgb="FF0000FF"/>
    </font>
    <font>
      <sz val="10.0"/>
      <color theme="1"/>
      <name val="Arial"/>
      <scheme val="minor"/>
    </font>
    <font>
      <color theme="1"/>
      <name val="한컴돋움"/>
    </font>
    <font>
      <color theme="1"/>
      <name val="굴림체"/>
    </font>
    <font>
      <sz val="11.0"/>
      <color rgb="FF000000"/>
      <name val="Inconsolata"/>
    </font>
    <font>
      <sz val="9.0"/>
      <color rgb="FF000000"/>
      <name val="&quot;Google Sans Mono&quot;"/>
    </font>
  </fonts>
  <fills count="12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5" fontId="2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6" fontId="2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7" fontId="2" numFmtId="0" xfId="0" applyAlignment="1" applyFill="1" applyFont="1">
      <alignment readingOrder="0"/>
    </xf>
    <xf borderId="0" fillId="8" fontId="2" numFmtId="0" xfId="0" applyAlignment="1" applyFill="1" applyFont="1">
      <alignment readingOrder="0"/>
    </xf>
    <xf borderId="0" fillId="0" fontId="5" numFmtId="0" xfId="0" applyAlignment="1" applyFont="1">
      <alignment readingOrder="0"/>
    </xf>
    <xf borderId="0" fillId="9" fontId="2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0" fillId="10" fontId="2" numFmtId="0" xfId="0" applyAlignment="1" applyFill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14" xfId="0" applyFont="1" applyNumberForma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readingOrder="0"/>
    </xf>
    <xf borderId="0" fillId="0" fontId="9" numFmtId="0" xfId="0" applyAlignment="1" applyFont="1">
      <alignment horizontal="center"/>
    </xf>
    <xf borderId="0" fillId="0" fontId="9" numFmtId="0" xfId="0" applyFont="1"/>
    <xf borderId="0" fillId="0" fontId="8" numFmtId="0" xfId="0" applyFont="1"/>
    <xf borderId="0" fillId="0" fontId="8" numFmtId="0" xfId="0" applyAlignment="1" applyFont="1">
      <alignment horizontal="center" readingOrder="0"/>
    </xf>
    <xf borderId="0" fillId="0" fontId="2" numFmtId="0" xfId="0" applyFont="1"/>
    <xf borderId="0" fillId="0" fontId="2" numFmtId="1" xfId="0" applyFont="1" applyNumberFormat="1"/>
    <xf borderId="0" fillId="0" fontId="2" numFmtId="164" xfId="0" applyFont="1" applyNumberFormat="1"/>
    <xf borderId="0" fillId="0" fontId="2" numFmtId="1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11" fontId="10" numFmtId="0" xfId="0" applyFill="1" applyFont="1"/>
    <xf borderId="0" fillId="11" fontId="11" numFmtId="164" xfId="0" applyFont="1" applyNumberFormat="1"/>
    <xf borderId="0" fillId="11" fontId="11" numFmtId="0" xfId="0" applyFont="1"/>
    <xf borderId="0" fillId="11" fontId="7" numFmtId="0" xfId="0" applyAlignment="1" applyFont="1">
      <alignment readingOrder="0"/>
    </xf>
    <xf borderId="0" fillId="0" fontId="7" numFmtId="0" xfId="0" applyFont="1"/>
    <xf borderId="0" fillId="11" fontId="0" numFmtId="0" xfId="0" applyFont="1"/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open.kakao.com/o/snFgZAWd" TargetMode="External"/><Relationship Id="rId2" Type="http://schemas.openxmlformats.org/officeDocument/2006/relationships/hyperlink" Target="https://forms.gle/zHacXpsSrnYyEFsx5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40.25"/>
    <col customWidth="1" min="8" max="8" width="74.0"/>
  </cols>
  <sheetData>
    <row r="1">
      <c r="B1" s="1" t="s">
        <v>0</v>
      </c>
    </row>
    <row r="2">
      <c r="B2" s="2" t="s">
        <v>1</v>
      </c>
    </row>
    <row r="3">
      <c r="B3" s="1" t="s">
        <v>2</v>
      </c>
    </row>
    <row r="4">
      <c r="B4" s="3" t="s">
        <v>3</v>
      </c>
      <c r="E4" s="4" t="s">
        <v>4</v>
      </c>
      <c r="G4" s="5" t="s">
        <v>5</v>
      </c>
      <c r="H4" s="2" t="s">
        <v>6</v>
      </c>
    </row>
    <row r="5">
      <c r="C5" s="6" t="s">
        <v>7</v>
      </c>
      <c r="F5" s="6" t="s">
        <v>7</v>
      </c>
      <c r="G5" s="2" t="s">
        <v>8</v>
      </c>
    </row>
    <row r="6">
      <c r="C6" s="7">
        <v>100.0</v>
      </c>
      <c r="F6" s="1">
        <v>72.0</v>
      </c>
      <c r="H6" s="2" t="s">
        <v>9</v>
      </c>
    </row>
    <row r="7">
      <c r="C7" s="8" t="s">
        <v>10</v>
      </c>
      <c r="F7" s="8" t="s">
        <v>10</v>
      </c>
      <c r="H7" s="2" t="s">
        <v>11</v>
      </c>
    </row>
    <row r="8">
      <c r="C8" s="9">
        <v>100.0</v>
      </c>
      <c r="F8" s="2">
        <v>96.0</v>
      </c>
      <c r="H8" s="2" t="s">
        <v>12</v>
      </c>
    </row>
    <row r="9">
      <c r="C9" s="10" t="s">
        <v>13</v>
      </c>
      <c r="F9" s="10" t="s">
        <v>13</v>
      </c>
    </row>
    <row r="10">
      <c r="C10" s="2">
        <v>1.0</v>
      </c>
      <c r="F10" s="2">
        <v>2.0</v>
      </c>
      <c r="H10" s="2" t="s">
        <v>14</v>
      </c>
    </row>
    <row r="11">
      <c r="C11" s="11" t="s">
        <v>15</v>
      </c>
      <c r="F11" s="3" t="s">
        <v>16</v>
      </c>
    </row>
    <row r="12">
      <c r="C12" s="12">
        <v>50.0</v>
      </c>
      <c r="E12" s="2" t="s">
        <v>17</v>
      </c>
      <c r="F12" s="2"/>
      <c r="H12" s="2" t="s">
        <v>18</v>
      </c>
    </row>
    <row r="13">
      <c r="C13" s="13" t="s">
        <v>19</v>
      </c>
      <c r="E13" s="2" t="s">
        <v>20</v>
      </c>
      <c r="F13" s="2"/>
      <c r="H13" s="2" t="s">
        <v>21</v>
      </c>
    </row>
    <row r="14">
      <c r="C14" s="12">
        <v>50.0</v>
      </c>
      <c r="E14" s="2" t="s">
        <v>22</v>
      </c>
      <c r="H14" s="14" t="s">
        <v>23</v>
      </c>
    </row>
    <row r="15">
      <c r="C15" s="15" t="s">
        <v>24</v>
      </c>
      <c r="E15" s="2" t="s">
        <v>25</v>
      </c>
      <c r="F15" s="2"/>
      <c r="H15" s="2" t="s">
        <v>26</v>
      </c>
    </row>
    <row r="16">
      <c r="C16" s="9">
        <v>1.0</v>
      </c>
      <c r="E16" s="2" t="s">
        <v>27</v>
      </c>
      <c r="H16" s="14" t="s">
        <v>28</v>
      </c>
    </row>
    <row r="17">
      <c r="E17" s="2" t="s">
        <v>29</v>
      </c>
    </row>
    <row r="18">
      <c r="E18" s="2" t="s">
        <v>30</v>
      </c>
      <c r="F18" s="2"/>
      <c r="H18" s="2" t="s">
        <v>31</v>
      </c>
    </row>
    <row r="19">
      <c r="E19" s="2" t="s">
        <v>32</v>
      </c>
      <c r="H19" s="2" t="s">
        <v>33</v>
      </c>
    </row>
    <row r="20">
      <c r="E20" s="2" t="s">
        <v>34</v>
      </c>
      <c r="F20" s="2"/>
    </row>
    <row r="21">
      <c r="E21" s="2" t="s">
        <v>35</v>
      </c>
      <c r="F21" s="16">
        <v>50.0</v>
      </c>
      <c r="H21" s="2" t="s">
        <v>36</v>
      </c>
    </row>
    <row r="22">
      <c r="E22" s="2" t="s">
        <v>37</v>
      </c>
    </row>
    <row r="23">
      <c r="E23" s="2" t="s">
        <v>38</v>
      </c>
      <c r="F23" s="2"/>
      <c r="H23" s="2" t="s">
        <v>39</v>
      </c>
    </row>
    <row r="24">
      <c r="E24" s="2" t="s">
        <v>40</v>
      </c>
      <c r="F24" s="16">
        <v>50.0</v>
      </c>
    </row>
    <row r="25">
      <c r="F25" s="15" t="s">
        <v>24</v>
      </c>
    </row>
    <row r="26">
      <c r="F26" s="2">
        <v>1.0</v>
      </c>
    </row>
    <row r="28">
      <c r="A28" s="17">
        <f>TODAY()</f>
        <v>45168</v>
      </c>
    </row>
  </sheetData>
  <hyperlinks>
    <hyperlink r:id="rId1" ref="H14"/>
    <hyperlink r:id="rId2" ref="H16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41</v>
      </c>
      <c r="B1" s="2" t="s">
        <v>42</v>
      </c>
      <c r="C1" s="2" t="s">
        <v>43</v>
      </c>
      <c r="D1" s="2" t="s">
        <v>44</v>
      </c>
      <c r="E1" s="18" t="s">
        <v>45</v>
      </c>
    </row>
    <row r="2">
      <c r="A2" s="2" t="s">
        <v>46</v>
      </c>
      <c r="B2" s="2" t="s">
        <v>47</v>
      </c>
      <c r="C2" s="2" t="s">
        <v>48</v>
      </c>
      <c r="D2" s="2">
        <v>79.0</v>
      </c>
      <c r="E2" s="18">
        <v>403.6</v>
      </c>
    </row>
    <row r="3">
      <c r="A3" s="2" t="s">
        <v>46</v>
      </c>
      <c r="B3" s="2" t="s">
        <v>47</v>
      </c>
      <c r="C3" s="2" t="s">
        <v>49</v>
      </c>
      <c r="D3" s="2">
        <v>25.0</v>
      </c>
      <c r="E3" s="18">
        <v>407.8</v>
      </c>
    </row>
    <row r="4">
      <c r="A4" s="2" t="s">
        <v>46</v>
      </c>
      <c r="B4" s="2" t="s">
        <v>47</v>
      </c>
      <c r="C4" s="2" t="s">
        <v>50</v>
      </c>
      <c r="D4" s="2">
        <v>50.0</v>
      </c>
      <c r="E4" s="18">
        <v>410.4</v>
      </c>
    </row>
    <row r="5">
      <c r="A5" s="2" t="s">
        <v>46</v>
      </c>
      <c r="B5" s="2" t="s">
        <v>47</v>
      </c>
      <c r="C5" s="2" t="s">
        <v>51</v>
      </c>
      <c r="D5" s="2">
        <v>10.0</v>
      </c>
      <c r="E5" s="18">
        <v>403.3</v>
      </c>
    </row>
    <row r="6">
      <c r="A6" s="2" t="s">
        <v>46</v>
      </c>
      <c r="B6" s="2" t="s">
        <v>47</v>
      </c>
      <c r="C6" s="2" t="s">
        <v>52</v>
      </c>
      <c r="D6" s="2">
        <v>9.0</v>
      </c>
      <c r="E6" s="18">
        <v>405.3</v>
      </c>
    </row>
    <row r="7">
      <c r="A7" s="2" t="s">
        <v>46</v>
      </c>
      <c r="B7" s="2" t="s">
        <v>47</v>
      </c>
      <c r="C7" s="2" t="s">
        <v>53</v>
      </c>
      <c r="D7" s="2">
        <v>8.0</v>
      </c>
      <c r="E7" s="18">
        <v>402.8</v>
      </c>
    </row>
    <row r="8">
      <c r="A8" s="2" t="s">
        <v>46</v>
      </c>
      <c r="B8" s="2" t="s">
        <v>47</v>
      </c>
      <c r="C8" s="2" t="s">
        <v>54</v>
      </c>
      <c r="D8" s="2">
        <v>6.0</v>
      </c>
      <c r="E8" s="18">
        <v>405.3</v>
      </c>
    </row>
    <row r="9">
      <c r="A9" s="2" t="s">
        <v>46</v>
      </c>
      <c r="B9" s="2" t="s">
        <v>47</v>
      </c>
      <c r="C9" s="2" t="s">
        <v>55</v>
      </c>
      <c r="D9" s="2">
        <v>7.0</v>
      </c>
      <c r="E9" s="18">
        <v>401.9</v>
      </c>
    </row>
    <row r="10">
      <c r="A10" s="2" t="s">
        <v>56</v>
      </c>
      <c r="B10" s="2" t="s">
        <v>47</v>
      </c>
      <c r="C10" s="2" t="s">
        <v>57</v>
      </c>
      <c r="D10" s="2">
        <v>9.0</v>
      </c>
      <c r="E10" s="18">
        <v>416.4</v>
      </c>
    </row>
    <row r="11">
      <c r="A11" s="2" t="s">
        <v>56</v>
      </c>
      <c r="B11" s="2" t="s">
        <v>47</v>
      </c>
      <c r="C11" s="2" t="s">
        <v>58</v>
      </c>
      <c r="D11" s="2">
        <v>4.0</v>
      </c>
      <c r="E11" s="18">
        <v>409.2</v>
      </c>
    </row>
    <row r="12">
      <c r="A12" s="2" t="s">
        <v>56</v>
      </c>
      <c r="B12" s="2" t="s">
        <v>47</v>
      </c>
      <c r="C12" s="2" t="s">
        <v>59</v>
      </c>
      <c r="D12" s="2">
        <v>10.0</v>
      </c>
      <c r="E12" s="18">
        <v>414.2</v>
      </c>
    </row>
    <row r="13">
      <c r="A13" s="2" t="s">
        <v>56</v>
      </c>
      <c r="B13" s="2" t="s">
        <v>47</v>
      </c>
      <c r="C13" s="2" t="s">
        <v>60</v>
      </c>
      <c r="D13" s="2">
        <v>5.0</v>
      </c>
      <c r="E13" s="18">
        <v>404.9</v>
      </c>
    </row>
    <row r="14">
      <c r="A14" s="2" t="s">
        <v>56</v>
      </c>
      <c r="B14" s="2" t="s">
        <v>47</v>
      </c>
      <c r="C14" s="2" t="s">
        <v>61</v>
      </c>
      <c r="D14" s="2">
        <v>14.0</v>
      </c>
      <c r="E14" s="18">
        <v>410.5</v>
      </c>
    </row>
    <row r="15">
      <c r="A15" s="2" t="s">
        <v>56</v>
      </c>
      <c r="B15" s="2" t="s">
        <v>47</v>
      </c>
      <c r="C15" s="2" t="s">
        <v>62</v>
      </c>
      <c r="D15" s="2">
        <v>20.0</v>
      </c>
      <c r="E15" s="18">
        <v>408.6</v>
      </c>
    </row>
    <row r="16">
      <c r="A16" s="2" t="s">
        <v>56</v>
      </c>
      <c r="B16" s="2" t="s">
        <v>47</v>
      </c>
      <c r="C16" s="2" t="s">
        <v>63</v>
      </c>
      <c r="D16" s="2">
        <v>5.0</v>
      </c>
      <c r="E16" s="18">
        <v>407.3</v>
      </c>
    </row>
    <row r="17">
      <c r="A17" s="2" t="s">
        <v>46</v>
      </c>
      <c r="B17" s="2" t="s">
        <v>47</v>
      </c>
      <c r="C17" s="2" t="s">
        <v>64</v>
      </c>
      <c r="D17" s="2">
        <v>19.0</v>
      </c>
      <c r="E17" s="18">
        <v>399.4</v>
      </c>
    </row>
    <row r="18">
      <c r="A18" s="2" t="s">
        <v>46</v>
      </c>
      <c r="B18" s="2" t="s">
        <v>47</v>
      </c>
      <c r="C18" s="2" t="s">
        <v>65</v>
      </c>
      <c r="D18" s="2">
        <v>58.0</v>
      </c>
      <c r="E18" s="18">
        <v>410.0</v>
      </c>
    </row>
    <row r="19">
      <c r="A19" s="2" t="s">
        <v>56</v>
      </c>
      <c r="B19" s="2" t="s">
        <v>47</v>
      </c>
      <c r="C19" s="2" t="s">
        <v>66</v>
      </c>
      <c r="D19" s="2">
        <v>17.0</v>
      </c>
      <c r="E19" s="18">
        <v>408.8</v>
      </c>
    </row>
    <row r="20">
      <c r="A20" s="2" t="s">
        <v>56</v>
      </c>
      <c r="B20" s="2" t="s">
        <v>47</v>
      </c>
      <c r="C20" s="2" t="s">
        <v>67</v>
      </c>
      <c r="D20" s="2">
        <v>35.0</v>
      </c>
      <c r="E20" s="18">
        <v>411.7</v>
      </c>
    </row>
    <row r="21">
      <c r="A21" s="2" t="s">
        <v>56</v>
      </c>
      <c r="B21" s="2" t="s">
        <v>47</v>
      </c>
      <c r="C21" s="2" t="s">
        <v>68</v>
      </c>
      <c r="D21" s="2">
        <v>26.0</v>
      </c>
      <c r="E21" s="18">
        <v>412.0</v>
      </c>
    </row>
    <row r="22">
      <c r="A22" s="2" t="s">
        <v>56</v>
      </c>
      <c r="B22" s="2" t="s">
        <v>47</v>
      </c>
      <c r="C22" s="2" t="s">
        <v>69</v>
      </c>
      <c r="D22" s="2">
        <v>56.0</v>
      </c>
      <c r="E22" s="18">
        <v>416.1</v>
      </c>
    </row>
    <row r="23">
      <c r="A23" s="2" t="s">
        <v>56</v>
      </c>
      <c r="B23" s="2" t="s">
        <v>47</v>
      </c>
      <c r="C23" s="2" t="s">
        <v>70</v>
      </c>
      <c r="D23" s="2">
        <v>30.0</v>
      </c>
      <c r="E23" s="18">
        <v>415.7</v>
      </c>
    </row>
    <row r="24">
      <c r="A24" s="2" t="s">
        <v>56</v>
      </c>
      <c r="B24" s="2" t="s">
        <v>47</v>
      </c>
      <c r="C24" s="2" t="s">
        <v>71</v>
      </c>
      <c r="D24" s="2">
        <v>28.0</v>
      </c>
      <c r="E24" s="18">
        <v>411.3</v>
      </c>
    </row>
    <row r="25">
      <c r="A25" s="2" t="s">
        <v>56</v>
      </c>
      <c r="B25" s="2" t="s">
        <v>47</v>
      </c>
      <c r="C25" s="2" t="s">
        <v>72</v>
      </c>
      <c r="D25" s="2">
        <v>12.0</v>
      </c>
      <c r="E25" s="18">
        <v>409.6</v>
      </c>
    </row>
    <row r="26">
      <c r="A26" s="2" t="s">
        <v>56</v>
      </c>
      <c r="B26" s="2" t="s">
        <v>47</v>
      </c>
      <c r="C26" s="2" t="s">
        <v>73</v>
      </c>
      <c r="D26" s="2">
        <v>13.0</v>
      </c>
      <c r="E26" s="18">
        <v>414.3</v>
      </c>
    </row>
    <row r="27">
      <c r="A27" s="2" t="s">
        <v>56</v>
      </c>
      <c r="B27" s="2" t="s">
        <v>47</v>
      </c>
      <c r="C27" s="2" t="s">
        <v>74</v>
      </c>
      <c r="D27" s="2">
        <v>5.0</v>
      </c>
      <c r="E27" s="18">
        <v>405.3</v>
      </c>
    </row>
    <row r="28">
      <c r="A28" s="2" t="s">
        <v>56</v>
      </c>
      <c r="B28" s="2" t="s">
        <v>47</v>
      </c>
      <c r="C28" s="2" t="s">
        <v>75</v>
      </c>
      <c r="D28" s="2">
        <v>15.0</v>
      </c>
      <c r="E28" s="18">
        <v>406.9</v>
      </c>
    </row>
    <row r="29">
      <c r="A29" s="2" t="s">
        <v>56</v>
      </c>
      <c r="B29" s="2" t="s">
        <v>47</v>
      </c>
      <c r="C29" s="2" t="s">
        <v>76</v>
      </c>
      <c r="D29" s="2">
        <v>12.0</v>
      </c>
      <c r="E29" s="18">
        <v>408.7</v>
      </c>
    </row>
    <row r="30">
      <c r="A30" s="2" t="s">
        <v>46</v>
      </c>
      <c r="B30" s="2" t="s">
        <v>47</v>
      </c>
      <c r="C30" s="2" t="s">
        <v>77</v>
      </c>
      <c r="D30" s="2">
        <v>13.0</v>
      </c>
      <c r="E30" s="18">
        <v>405.3</v>
      </c>
    </row>
    <row r="31">
      <c r="A31" s="2" t="s">
        <v>56</v>
      </c>
      <c r="B31" s="2" t="s">
        <v>47</v>
      </c>
      <c r="C31" s="2" t="s">
        <v>78</v>
      </c>
      <c r="D31" s="2">
        <v>23.0</v>
      </c>
      <c r="E31" s="18">
        <v>403.4</v>
      </c>
    </row>
    <row r="32">
      <c r="A32" s="2" t="s">
        <v>46</v>
      </c>
      <c r="B32" s="2" t="s">
        <v>47</v>
      </c>
      <c r="C32" s="2" t="s">
        <v>79</v>
      </c>
      <c r="D32" s="2">
        <v>14.0</v>
      </c>
      <c r="E32" s="18">
        <v>402.5</v>
      </c>
    </row>
    <row r="33">
      <c r="A33" s="2" t="s">
        <v>56</v>
      </c>
      <c r="B33" s="2" t="s">
        <v>47</v>
      </c>
      <c r="C33" s="2" t="s">
        <v>80</v>
      </c>
      <c r="D33" s="2">
        <v>16.0</v>
      </c>
      <c r="E33" s="18">
        <v>404.6</v>
      </c>
    </row>
    <row r="34">
      <c r="A34" s="2" t="s">
        <v>56</v>
      </c>
      <c r="B34" s="2" t="s">
        <v>47</v>
      </c>
      <c r="C34" s="2" t="s">
        <v>81</v>
      </c>
      <c r="D34" s="2">
        <v>11.0</v>
      </c>
      <c r="E34" s="18">
        <v>407.3</v>
      </c>
    </row>
    <row r="35">
      <c r="A35" s="2" t="s">
        <v>56</v>
      </c>
      <c r="B35" s="2" t="s">
        <v>47</v>
      </c>
      <c r="C35" s="2" t="s">
        <v>82</v>
      </c>
      <c r="D35" s="2">
        <v>15.0</v>
      </c>
      <c r="E35" s="18">
        <v>405.6</v>
      </c>
    </row>
    <row r="36">
      <c r="A36" s="2" t="s">
        <v>56</v>
      </c>
      <c r="B36" s="2" t="s">
        <v>47</v>
      </c>
      <c r="C36" s="2" t="s">
        <v>83</v>
      </c>
      <c r="D36" s="2">
        <v>13.0</v>
      </c>
      <c r="E36" s="18">
        <v>408.3</v>
      </c>
    </row>
    <row r="37">
      <c r="A37" s="2" t="s">
        <v>46</v>
      </c>
      <c r="B37" s="2" t="s">
        <v>47</v>
      </c>
      <c r="C37" s="2" t="s">
        <v>84</v>
      </c>
      <c r="D37" s="2">
        <v>10.0</v>
      </c>
      <c r="E37" s="18">
        <v>401.7</v>
      </c>
    </row>
    <row r="38">
      <c r="A38" s="2" t="s">
        <v>46</v>
      </c>
      <c r="B38" s="2" t="s">
        <v>47</v>
      </c>
      <c r="C38" s="2" t="s">
        <v>85</v>
      </c>
      <c r="D38" s="2">
        <v>8.0</v>
      </c>
      <c r="E38" s="18">
        <v>400.2</v>
      </c>
    </row>
    <row r="39">
      <c r="A39" s="2" t="s">
        <v>46</v>
      </c>
      <c r="B39" s="2" t="s">
        <v>47</v>
      </c>
      <c r="C39" s="2" t="s">
        <v>86</v>
      </c>
      <c r="D39" s="2">
        <v>6.0</v>
      </c>
      <c r="E39" s="18">
        <v>401.8</v>
      </c>
    </row>
    <row r="40">
      <c r="A40" s="2" t="s">
        <v>46</v>
      </c>
      <c r="B40" s="2" t="s">
        <v>47</v>
      </c>
      <c r="C40" s="2" t="s">
        <v>87</v>
      </c>
      <c r="D40" s="2">
        <v>6.0</v>
      </c>
      <c r="E40" s="18">
        <v>400.0</v>
      </c>
    </row>
    <row r="41">
      <c r="A41" s="2" t="s">
        <v>46</v>
      </c>
      <c r="B41" s="2" t="s">
        <v>47</v>
      </c>
      <c r="C41" s="2" t="s">
        <v>88</v>
      </c>
      <c r="D41" s="2">
        <v>7.0</v>
      </c>
      <c r="E41" s="18">
        <v>401.8</v>
      </c>
    </row>
    <row r="42">
      <c r="A42" s="2" t="s">
        <v>46</v>
      </c>
      <c r="B42" s="2" t="s">
        <v>47</v>
      </c>
      <c r="C42" s="2" t="s">
        <v>89</v>
      </c>
      <c r="D42" s="2">
        <v>5.0</v>
      </c>
      <c r="E42" s="18">
        <v>400.1</v>
      </c>
    </row>
    <row r="43">
      <c r="A43" s="2" t="s">
        <v>56</v>
      </c>
      <c r="B43" s="2" t="s">
        <v>47</v>
      </c>
      <c r="C43" s="2" t="s">
        <v>90</v>
      </c>
      <c r="D43" s="2">
        <v>9.0</v>
      </c>
      <c r="E43" s="18">
        <v>404.4</v>
      </c>
    </row>
    <row r="44">
      <c r="A44" s="2" t="s">
        <v>56</v>
      </c>
      <c r="B44" s="2" t="s">
        <v>47</v>
      </c>
      <c r="C44" s="2" t="s">
        <v>91</v>
      </c>
      <c r="D44" s="2">
        <v>11.0</v>
      </c>
      <c r="E44" s="18">
        <v>406.4</v>
      </c>
    </row>
    <row r="45">
      <c r="A45" s="2" t="s">
        <v>56</v>
      </c>
      <c r="B45" s="2" t="s">
        <v>47</v>
      </c>
      <c r="C45" s="2" t="s">
        <v>92</v>
      </c>
      <c r="D45" s="2">
        <v>12.0</v>
      </c>
      <c r="E45" s="18">
        <v>403.3</v>
      </c>
    </row>
    <row r="46">
      <c r="A46" s="2" t="s">
        <v>56</v>
      </c>
      <c r="B46" s="2" t="s">
        <v>47</v>
      </c>
      <c r="C46" s="2" t="s">
        <v>93</v>
      </c>
      <c r="D46" s="2">
        <v>11.0</v>
      </c>
      <c r="E46" s="18">
        <v>401.0</v>
      </c>
    </row>
    <row r="47">
      <c r="A47" s="2" t="s">
        <v>56</v>
      </c>
      <c r="B47" s="2" t="s">
        <v>47</v>
      </c>
      <c r="C47" s="2" t="s">
        <v>94</v>
      </c>
      <c r="D47" s="2">
        <v>8.0</v>
      </c>
      <c r="E47" s="18">
        <v>402.4</v>
      </c>
    </row>
    <row r="48">
      <c r="A48" s="2" t="s">
        <v>46</v>
      </c>
      <c r="B48" s="2" t="s">
        <v>47</v>
      </c>
      <c r="C48" s="2" t="s">
        <v>95</v>
      </c>
      <c r="D48" s="2">
        <v>11.0</v>
      </c>
      <c r="E48" s="18">
        <v>402.5</v>
      </c>
    </row>
    <row r="49">
      <c r="A49" s="2" t="s">
        <v>46</v>
      </c>
      <c r="B49" s="2" t="s">
        <v>47</v>
      </c>
      <c r="C49" s="2" t="s">
        <v>96</v>
      </c>
      <c r="D49" s="2">
        <v>7.0</v>
      </c>
      <c r="E49" s="18">
        <v>401.3</v>
      </c>
    </row>
    <row r="50">
      <c r="A50" s="2" t="s">
        <v>56</v>
      </c>
      <c r="B50" s="2" t="s">
        <v>47</v>
      </c>
      <c r="C50" s="2" t="s">
        <v>97</v>
      </c>
      <c r="D50" s="2">
        <v>11.0</v>
      </c>
      <c r="E50" s="18">
        <v>402.7</v>
      </c>
    </row>
    <row r="51">
      <c r="A51" s="2" t="s">
        <v>46</v>
      </c>
      <c r="B51" s="2" t="s">
        <v>47</v>
      </c>
      <c r="C51" s="2" t="s">
        <v>98</v>
      </c>
      <c r="D51" s="2">
        <v>9.0</v>
      </c>
      <c r="E51" s="18">
        <v>400.1</v>
      </c>
    </row>
    <row r="52">
      <c r="A52" s="2" t="s">
        <v>46</v>
      </c>
      <c r="B52" s="2" t="s">
        <v>47</v>
      </c>
      <c r="C52" s="2" t="s">
        <v>99</v>
      </c>
      <c r="D52" s="2">
        <v>37.0</v>
      </c>
      <c r="E52" s="18">
        <v>415.0</v>
      </c>
    </row>
    <row r="53">
      <c r="A53" s="2" t="s">
        <v>46</v>
      </c>
      <c r="B53" s="2" t="s">
        <v>100</v>
      </c>
      <c r="C53" s="2" t="s">
        <v>101</v>
      </c>
      <c r="D53" s="2">
        <v>25.0</v>
      </c>
      <c r="E53" s="18">
        <v>723.4</v>
      </c>
    </row>
    <row r="54">
      <c r="A54" s="2" t="s">
        <v>46</v>
      </c>
      <c r="B54" s="2" t="s">
        <v>100</v>
      </c>
      <c r="C54" s="2" t="s">
        <v>102</v>
      </c>
      <c r="D54" s="2">
        <v>19.0</v>
      </c>
      <c r="E54" s="18">
        <v>720.8</v>
      </c>
    </row>
    <row r="55">
      <c r="A55" s="2" t="s">
        <v>46</v>
      </c>
      <c r="B55" s="2" t="s">
        <v>100</v>
      </c>
      <c r="C55" s="2" t="s">
        <v>103</v>
      </c>
      <c r="D55" s="2">
        <v>42.0</v>
      </c>
      <c r="E55" s="18">
        <v>722.3</v>
      </c>
    </row>
    <row r="56">
      <c r="A56" s="2" t="s">
        <v>46</v>
      </c>
      <c r="B56" s="2" t="s">
        <v>100</v>
      </c>
      <c r="C56" s="2" t="s">
        <v>104</v>
      </c>
      <c r="D56" s="2">
        <v>18.0</v>
      </c>
      <c r="E56" s="18">
        <v>719.4</v>
      </c>
    </row>
    <row r="57">
      <c r="A57" s="2" t="s">
        <v>46</v>
      </c>
      <c r="B57" s="2" t="s">
        <v>100</v>
      </c>
      <c r="C57" s="2" t="s">
        <v>105</v>
      </c>
      <c r="D57" s="2">
        <v>18.0</v>
      </c>
      <c r="E57" s="18">
        <v>721.1</v>
      </c>
    </row>
    <row r="58">
      <c r="A58" s="2" t="s">
        <v>46</v>
      </c>
      <c r="B58" s="2" t="s">
        <v>100</v>
      </c>
      <c r="C58" s="2" t="s">
        <v>106</v>
      </c>
      <c r="D58" s="2">
        <v>17.0</v>
      </c>
      <c r="E58" s="18">
        <v>719.2</v>
      </c>
    </row>
    <row r="59">
      <c r="A59" s="2" t="s">
        <v>46</v>
      </c>
      <c r="B59" s="2" t="s">
        <v>100</v>
      </c>
      <c r="C59" s="2" t="s">
        <v>107</v>
      </c>
      <c r="D59" s="2">
        <v>25.0</v>
      </c>
      <c r="E59" s="18">
        <v>720.7</v>
      </c>
    </row>
    <row r="60">
      <c r="A60" s="2" t="s">
        <v>46</v>
      </c>
      <c r="B60" s="2" t="s">
        <v>100</v>
      </c>
      <c r="C60" s="2" t="s">
        <v>108</v>
      </c>
      <c r="D60" s="2">
        <v>23.0</v>
      </c>
      <c r="E60" s="18">
        <v>722.3</v>
      </c>
    </row>
    <row r="61">
      <c r="A61" s="2" t="s">
        <v>46</v>
      </c>
      <c r="B61" s="2" t="s">
        <v>100</v>
      </c>
      <c r="C61" s="2" t="s">
        <v>109</v>
      </c>
      <c r="D61" s="2">
        <v>108.0</v>
      </c>
      <c r="E61" s="18">
        <v>724.4</v>
      </c>
    </row>
    <row r="62">
      <c r="A62" s="2" t="s">
        <v>46</v>
      </c>
      <c r="B62" s="2" t="s">
        <v>100</v>
      </c>
      <c r="C62" s="2" t="s">
        <v>52</v>
      </c>
      <c r="D62" s="2">
        <v>31.0</v>
      </c>
      <c r="E62" s="18">
        <v>727.6</v>
      </c>
    </row>
    <row r="63">
      <c r="A63" s="2" t="s">
        <v>46</v>
      </c>
      <c r="B63" s="2" t="s">
        <v>100</v>
      </c>
      <c r="C63" s="2" t="s">
        <v>50</v>
      </c>
      <c r="D63" s="2">
        <v>153.0</v>
      </c>
      <c r="E63" s="18">
        <v>731.8</v>
      </c>
    </row>
    <row r="64">
      <c r="A64" s="2" t="s">
        <v>46</v>
      </c>
      <c r="B64" s="2" t="s">
        <v>100</v>
      </c>
      <c r="C64" s="2" t="s">
        <v>110</v>
      </c>
      <c r="D64" s="2">
        <v>19.0</v>
      </c>
      <c r="E64" s="18">
        <v>736.6</v>
      </c>
    </row>
    <row r="65">
      <c r="A65" s="2" t="s">
        <v>46</v>
      </c>
      <c r="B65" s="2" t="s">
        <v>100</v>
      </c>
      <c r="C65" s="2" t="s">
        <v>111</v>
      </c>
      <c r="D65" s="2">
        <v>16.0</v>
      </c>
      <c r="E65" s="18">
        <v>732.7</v>
      </c>
    </row>
    <row r="66">
      <c r="A66" s="2" t="s">
        <v>56</v>
      </c>
      <c r="B66" s="2" t="s">
        <v>100</v>
      </c>
      <c r="C66" s="2" t="s">
        <v>112</v>
      </c>
      <c r="D66" s="2">
        <v>21.0</v>
      </c>
      <c r="E66" s="18">
        <v>713.7</v>
      </c>
    </row>
    <row r="67">
      <c r="A67" s="2" t="s">
        <v>56</v>
      </c>
      <c r="B67" s="2" t="s">
        <v>100</v>
      </c>
      <c r="C67" s="2" t="s">
        <v>113</v>
      </c>
      <c r="D67" s="2">
        <v>16.0</v>
      </c>
      <c r="E67" s="18">
        <v>712.6</v>
      </c>
    </row>
    <row r="68">
      <c r="A68" s="2" t="s">
        <v>56</v>
      </c>
      <c r="B68" s="2" t="s">
        <v>100</v>
      </c>
      <c r="C68" s="2" t="s">
        <v>114</v>
      </c>
      <c r="D68" s="2">
        <v>21.0</v>
      </c>
      <c r="E68" s="18">
        <v>712.5</v>
      </c>
    </row>
    <row r="69">
      <c r="A69" s="2" t="s">
        <v>56</v>
      </c>
      <c r="B69" s="2" t="s">
        <v>100</v>
      </c>
      <c r="C69" s="2" t="s">
        <v>115</v>
      </c>
      <c r="D69" s="2">
        <v>13.0</v>
      </c>
      <c r="E69" s="18">
        <v>708.2</v>
      </c>
    </row>
    <row r="70">
      <c r="A70" s="2" t="s">
        <v>56</v>
      </c>
      <c r="B70" s="2" t="s">
        <v>100</v>
      </c>
      <c r="C70" s="2" t="s">
        <v>116</v>
      </c>
      <c r="D70" s="2">
        <v>13.0</v>
      </c>
      <c r="E70" s="18">
        <v>710.2</v>
      </c>
    </row>
    <row r="71">
      <c r="A71" s="2" t="s">
        <v>56</v>
      </c>
      <c r="B71" s="2" t="s">
        <v>100</v>
      </c>
      <c r="C71" s="2" t="s">
        <v>117</v>
      </c>
      <c r="D71" s="2">
        <v>12.0</v>
      </c>
      <c r="E71" s="18">
        <v>710.4</v>
      </c>
    </row>
    <row r="72">
      <c r="A72" s="2" t="s">
        <v>56</v>
      </c>
      <c r="B72" s="2" t="s">
        <v>100</v>
      </c>
      <c r="C72" s="2" t="s">
        <v>118</v>
      </c>
      <c r="D72" s="2">
        <v>36.0</v>
      </c>
      <c r="E72" s="18">
        <v>718.6</v>
      </c>
    </row>
    <row r="73">
      <c r="A73" s="2" t="s">
        <v>56</v>
      </c>
      <c r="B73" s="2" t="s">
        <v>100</v>
      </c>
      <c r="C73" s="2" t="s">
        <v>119</v>
      </c>
      <c r="D73" s="2">
        <v>88.0</v>
      </c>
      <c r="E73" s="18">
        <v>720.7</v>
      </c>
    </row>
    <row r="74">
      <c r="A74" s="2" t="s">
        <v>56</v>
      </c>
      <c r="B74" s="2" t="s">
        <v>100</v>
      </c>
      <c r="C74" s="2" t="s">
        <v>120</v>
      </c>
      <c r="D74" s="2">
        <v>30.0</v>
      </c>
      <c r="E74" s="18">
        <v>710.9</v>
      </c>
    </row>
    <row r="75">
      <c r="A75" s="2" t="s">
        <v>56</v>
      </c>
      <c r="B75" s="2" t="s">
        <v>100</v>
      </c>
      <c r="C75" s="2" t="s">
        <v>121</v>
      </c>
      <c r="D75" s="2">
        <v>15.0</v>
      </c>
      <c r="E75" s="18">
        <v>710.9</v>
      </c>
    </row>
    <row r="76">
      <c r="A76" s="2" t="s">
        <v>56</v>
      </c>
      <c r="B76" s="2" t="s">
        <v>100</v>
      </c>
      <c r="C76" s="2" t="s">
        <v>122</v>
      </c>
      <c r="D76" s="2">
        <v>32.0</v>
      </c>
      <c r="E76" s="18">
        <v>710.2</v>
      </c>
    </row>
    <row r="77">
      <c r="A77" s="2" t="s">
        <v>56</v>
      </c>
      <c r="B77" s="2" t="s">
        <v>100</v>
      </c>
      <c r="C77" s="2" t="s">
        <v>67</v>
      </c>
      <c r="D77" s="2">
        <v>57.0</v>
      </c>
      <c r="E77" s="18">
        <v>715.9</v>
      </c>
    </row>
    <row r="78">
      <c r="A78" s="2" t="s">
        <v>56</v>
      </c>
      <c r="B78" s="2" t="s">
        <v>100</v>
      </c>
      <c r="C78" s="2" t="s">
        <v>123</v>
      </c>
      <c r="D78" s="2">
        <v>46.0</v>
      </c>
      <c r="E78" s="18">
        <v>716.4</v>
      </c>
    </row>
    <row r="79">
      <c r="A79" s="2" t="s">
        <v>56</v>
      </c>
      <c r="B79" s="2" t="s">
        <v>100</v>
      </c>
      <c r="C79" s="2" t="s">
        <v>73</v>
      </c>
      <c r="D79" s="2">
        <v>16.0</v>
      </c>
      <c r="E79" s="18">
        <v>708.6</v>
      </c>
    </row>
    <row r="80">
      <c r="A80" s="2" t="s">
        <v>56</v>
      </c>
      <c r="B80" s="2" t="s">
        <v>100</v>
      </c>
      <c r="C80" s="2" t="s">
        <v>124</v>
      </c>
      <c r="D80" s="2">
        <v>22.0</v>
      </c>
      <c r="E80" s="18">
        <v>714.4</v>
      </c>
    </row>
    <row r="81">
      <c r="A81" s="2" t="s">
        <v>56</v>
      </c>
      <c r="B81" s="2" t="s">
        <v>100</v>
      </c>
      <c r="C81" s="2" t="s">
        <v>125</v>
      </c>
      <c r="D81" s="2">
        <v>13.0</v>
      </c>
      <c r="E81" s="18">
        <v>711.9</v>
      </c>
    </row>
    <row r="82">
      <c r="A82" s="2" t="s">
        <v>56</v>
      </c>
      <c r="B82" s="2" t="s">
        <v>100</v>
      </c>
      <c r="C82" s="2" t="s">
        <v>126</v>
      </c>
      <c r="D82" s="2">
        <v>15.0</v>
      </c>
      <c r="E82" s="18">
        <v>712.5</v>
      </c>
    </row>
    <row r="83">
      <c r="A83" s="2" t="s">
        <v>56</v>
      </c>
      <c r="B83" s="2" t="s">
        <v>100</v>
      </c>
      <c r="C83" s="2" t="s">
        <v>127</v>
      </c>
      <c r="D83" s="2">
        <v>23.0</v>
      </c>
      <c r="E83" s="18">
        <v>714.3</v>
      </c>
    </row>
    <row r="84">
      <c r="A84" s="2" t="s">
        <v>56</v>
      </c>
      <c r="B84" s="2" t="s">
        <v>100</v>
      </c>
      <c r="C84" s="2" t="s">
        <v>128</v>
      </c>
      <c r="D84" s="2">
        <v>31.0</v>
      </c>
      <c r="E84" s="18">
        <v>720.8</v>
      </c>
    </row>
    <row r="85">
      <c r="A85" s="2" t="s">
        <v>56</v>
      </c>
      <c r="B85" s="2" t="s">
        <v>100</v>
      </c>
      <c r="C85" s="2" t="s">
        <v>129</v>
      </c>
      <c r="D85" s="2">
        <v>6.0</v>
      </c>
      <c r="E85" s="18">
        <v>721.2</v>
      </c>
    </row>
    <row r="86">
      <c r="A86" s="2" t="s">
        <v>46</v>
      </c>
      <c r="B86" s="2" t="s">
        <v>100</v>
      </c>
      <c r="C86" s="2" t="s">
        <v>130</v>
      </c>
      <c r="D86" s="2">
        <v>27.0</v>
      </c>
      <c r="E86" s="18">
        <v>715.5</v>
      </c>
    </row>
    <row r="87">
      <c r="A87" s="2" t="s">
        <v>46</v>
      </c>
      <c r="B87" s="2" t="s">
        <v>100</v>
      </c>
      <c r="C87" s="2" t="s">
        <v>131</v>
      </c>
      <c r="D87" s="2">
        <v>45.0</v>
      </c>
      <c r="E87" s="18">
        <v>726.9</v>
      </c>
    </row>
    <row r="88">
      <c r="A88" s="2" t="s">
        <v>46</v>
      </c>
      <c r="B88" s="2" t="s">
        <v>100</v>
      </c>
      <c r="C88" s="2" t="s">
        <v>132</v>
      </c>
      <c r="D88" s="2">
        <v>43.0</v>
      </c>
      <c r="E88" s="18">
        <v>728.6</v>
      </c>
    </row>
    <row r="89">
      <c r="A89" s="2" t="s">
        <v>46</v>
      </c>
      <c r="B89" s="2" t="s">
        <v>100</v>
      </c>
      <c r="C89" s="2" t="s">
        <v>54</v>
      </c>
      <c r="D89" s="2">
        <v>17.0</v>
      </c>
      <c r="E89" s="18">
        <v>722.5</v>
      </c>
    </row>
    <row r="90">
      <c r="A90" s="2" t="s">
        <v>46</v>
      </c>
      <c r="B90" s="2" t="s">
        <v>100</v>
      </c>
      <c r="C90" s="2" t="s">
        <v>51</v>
      </c>
      <c r="D90" s="2">
        <v>24.0</v>
      </c>
      <c r="E90" s="18">
        <v>725.9</v>
      </c>
    </row>
    <row r="91">
      <c r="A91" s="2" t="s">
        <v>46</v>
      </c>
      <c r="B91" s="2" t="s">
        <v>100</v>
      </c>
      <c r="C91" s="2" t="s">
        <v>133</v>
      </c>
      <c r="D91" s="2">
        <v>8.0</v>
      </c>
      <c r="E91" s="18">
        <v>722.4</v>
      </c>
    </row>
    <row r="92">
      <c r="A92" s="2" t="s">
        <v>46</v>
      </c>
      <c r="B92" s="2" t="s">
        <v>100</v>
      </c>
      <c r="C92" s="2" t="s">
        <v>134</v>
      </c>
      <c r="D92" s="2">
        <v>24.0</v>
      </c>
      <c r="E92" s="18">
        <v>728.6</v>
      </c>
    </row>
    <row r="93">
      <c r="A93" s="2" t="s">
        <v>46</v>
      </c>
      <c r="B93" s="2" t="s">
        <v>100</v>
      </c>
      <c r="C93" s="2" t="s">
        <v>135</v>
      </c>
      <c r="D93" s="2">
        <v>7.0</v>
      </c>
      <c r="E93" s="18">
        <v>719.2</v>
      </c>
    </row>
    <row r="94">
      <c r="A94" s="2" t="s">
        <v>56</v>
      </c>
      <c r="B94" s="2" t="s">
        <v>100</v>
      </c>
      <c r="C94" s="2" t="s">
        <v>136</v>
      </c>
      <c r="D94" s="2">
        <v>8.0</v>
      </c>
      <c r="E94" s="18">
        <v>703.4</v>
      </c>
    </row>
    <row r="95">
      <c r="A95" s="2" t="s">
        <v>46</v>
      </c>
      <c r="B95" s="2" t="s">
        <v>100</v>
      </c>
      <c r="C95" s="2" t="s">
        <v>137</v>
      </c>
      <c r="D95" s="2">
        <v>5.0</v>
      </c>
      <c r="E95" s="18">
        <v>728.0</v>
      </c>
    </row>
    <row r="96">
      <c r="A96" s="2" t="s">
        <v>56</v>
      </c>
      <c r="B96" s="2" t="s">
        <v>100</v>
      </c>
      <c r="C96" s="2" t="s">
        <v>138</v>
      </c>
      <c r="D96" s="2">
        <v>7.0</v>
      </c>
      <c r="E96" s="18">
        <v>709.3</v>
      </c>
    </row>
    <row r="97">
      <c r="A97" s="2" t="s">
        <v>46</v>
      </c>
      <c r="B97" s="2" t="s">
        <v>100</v>
      </c>
      <c r="C97" s="2" t="s">
        <v>139</v>
      </c>
      <c r="D97" s="2">
        <v>6.0</v>
      </c>
      <c r="E97" s="18">
        <v>730.7</v>
      </c>
    </row>
    <row r="98">
      <c r="A98" s="2" t="s">
        <v>56</v>
      </c>
      <c r="B98" s="2" t="s">
        <v>100</v>
      </c>
      <c r="C98" s="2" t="s">
        <v>140</v>
      </c>
      <c r="D98" s="2">
        <v>7.0</v>
      </c>
      <c r="E98" s="18">
        <v>706.5</v>
      </c>
    </row>
    <row r="99">
      <c r="A99" s="2" t="s">
        <v>46</v>
      </c>
      <c r="B99" s="2" t="s">
        <v>100</v>
      </c>
      <c r="C99" s="2" t="s">
        <v>141</v>
      </c>
      <c r="D99" s="2">
        <v>12.0</v>
      </c>
      <c r="E99" s="18">
        <v>719.1</v>
      </c>
    </row>
    <row r="100">
      <c r="A100" s="2" t="s">
        <v>46</v>
      </c>
      <c r="B100" s="2" t="s">
        <v>100</v>
      </c>
      <c r="C100" s="2" t="s">
        <v>142</v>
      </c>
      <c r="D100" s="2">
        <v>10.0</v>
      </c>
      <c r="E100" s="18">
        <v>724.3</v>
      </c>
    </row>
    <row r="101">
      <c r="A101" s="2" t="s">
        <v>46</v>
      </c>
      <c r="B101" s="2" t="s">
        <v>100</v>
      </c>
      <c r="C101" s="2" t="s">
        <v>143</v>
      </c>
      <c r="D101" s="2">
        <v>36.0</v>
      </c>
      <c r="E101" s="18">
        <v>724.0</v>
      </c>
    </row>
    <row r="102">
      <c r="A102" s="2" t="s">
        <v>46</v>
      </c>
      <c r="B102" s="2" t="s">
        <v>100</v>
      </c>
      <c r="C102" s="2" t="s">
        <v>144</v>
      </c>
      <c r="D102" s="2">
        <v>20.0</v>
      </c>
      <c r="E102" s="18">
        <v>727.9</v>
      </c>
    </row>
    <row r="103">
      <c r="A103" s="2" t="s">
        <v>56</v>
      </c>
      <c r="B103" s="2" t="s">
        <v>100</v>
      </c>
      <c r="C103" s="2" t="s">
        <v>145</v>
      </c>
      <c r="D103" s="2">
        <v>16.0</v>
      </c>
      <c r="E103" s="18">
        <v>707.3</v>
      </c>
    </row>
    <row r="104">
      <c r="A104" s="2" t="s">
        <v>46</v>
      </c>
      <c r="B104" s="2" t="s">
        <v>146</v>
      </c>
      <c r="C104" s="2" t="s">
        <v>65</v>
      </c>
      <c r="D104" s="2">
        <v>98.0</v>
      </c>
      <c r="E104" s="18">
        <v>673.2</v>
      </c>
    </row>
    <row r="105">
      <c r="A105" s="2" t="s">
        <v>46</v>
      </c>
      <c r="B105" s="2" t="s">
        <v>146</v>
      </c>
      <c r="C105" s="2" t="s">
        <v>101</v>
      </c>
      <c r="D105" s="2">
        <v>20.0</v>
      </c>
      <c r="E105" s="18">
        <v>662.8</v>
      </c>
    </row>
    <row r="106">
      <c r="A106" s="2" t="s">
        <v>46</v>
      </c>
      <c r="B106" s="2" t="s">
        <v>146</v>
      </c>
      <c r="C106" s="2" t="s">
        <v>108</v>
      </c>
      <c r="D106" s="2">
        <v>14.0</v>
      </c>
      <c r="E106" s="18">
        <v>663.3</v>
      </c>
    </row>
    <row r="107">
      <c r="A107" s="2" t="s">
        <v>46</v>
      </c>
      <c r="B107" s="2" t="s">
        <v>146</v>
      </c>
      <c r="C107" s="2" t="s">
        <v>147</v>
      </c>
      <c r="D107" s="2">
        <v>9.0</v>
      </c>
      <c r="E107" s="18">
        <v>660.5</v>
      </c>
    </row>
    <row r="108">
      <c r="A108" s="2" t="s">
        <v>46</v>
      </c>
      <c r="B108" s="2" t="s">
        <v>146</v>
      </c>
      <c r="C108" s="2" t="s">
        <v>107</v>
      </c>
      <c r="D108" s="2">
        <v>16.0</v>
      </c>
      <c r="E108" s="18">
        <v>659.9</v>
      </c>
    </row>
    <row r="109">
      <c r="A109" s="2" t="s">
        <v>46</v>
      </c>
      <c r="B109" s="2" t="s">
        <v>146</v>
      </c>
      <c r="C109" s="2" t="s">
        <v>51</v>
      </c>
      <c r="D109" s="2">
        <v>29.0</v>
      </c>
      <c r="E109" s="18">
        <v>666.7</v>
      </c>
    </row>
    <row r="110">
      <c r="A110" s="2" t="s">
        <v>46</v>
      </c>
      <c r="B110" s="2" t="s">
        <v>146</v>
      </c>
      <c r="C110" s="2" t="s">
        <v>148</v>
      </c>
      <c r="D110" s="2">
        <v>9.0</v>
      </c>
      <c r="E110" s="18">
        <v>657.3</v>
      </c>
    </row>
    <row r="111">
      <c r="A111" s="2" t="s">
        <v>46</v>
      </c>
      <c r="B111" s="2" t="s">
        <v>146</v>
      </c>
      <c r="C111" s="2" t="s">
        <v>103</v>
      </c>
      <c r="D111" s="2">
        <v>38.0</v>
      </c>
      <c r="E111" s="18">
        <v>662.7</v>
      </c>
    </row>
    <row r="112">
      <c r="A112" s="2" t="s">
        <v>46</v>
      </c>
      <c r="B112" s="2" t="s">
        <v>146</v>
      </c>
      <c r="C112" s="2" t="s">
        <v>104</v>
      </c>
      <c r="D112" s="2">
        <v>12.0</v>
      </c>
      <c r="E112" s="18">
        <v>658.6</v>
      </c>
    </row>
    <row r="113">
      <c r="A113" s="2" t="s">
        <v>46</v>
      </c>
      <c r="B113" s="2" t="s">
        <v>146</v>
      </c>
      <c r="C113" s="2" t="s">
        <v>105</v>
      </c>
      <c r="D113" s="2">
        <v>14.0</v>
      </c>
      <c r="E113" s="18">
        <v>660.7</v>
      </c>
    </row>
    <row r="114">
      <c r="A114" s="2" t="s">
        <v>46</v>
      </c>
      <c r="B114" s="2" t="s">
        <v>146</v>
      </c>
      <c r="C114" s="2" t="s">
        <v>102</v>
      </c>
      <c r="D114" s="2">
        <v>30.0</v>
      </c>
      <c r="E114" s="18">
        <v>658.8</v>
      </c>
    </row>
    <row r="115">
      <c r="A115" s="2" t="s">
        <v>46</v>
      </c>
      <c r="B115" s="2" t="s">
        <v>146</v>
      </c>
      <c r="C115" s="2" t="s">
        <v>106</v>
      </c>
      <c r="D115" s="2">
        <v>13.0</v>
      </c>
      <c r="E115" s="18">
        <v>659.5</v>
      </c>
    </row>
    <row r="116">
      <c r="A116" s="2" t="s">
        <v>46</v>
      </c>
      <c r="B116" s="2" t="s">
        <v>146</v>
      </c>
      <c r="C116" s="2" t="s">
        <v>149</v>
      </c>
      <c r="D116" s="2">
        <v>15.0</v>
      </c>
      <c r="E116" s="18">
        <v>659.6</v>
      </c>
    </row>
    <row r="117">
      <c r="A117" s="2" t="s">
        <v>46</v>
      </c>
      <c r="B117" s="2" t="s">
        <v>146</v>
      </c>
      <c r="C117" s="2" t="s">
        <v>150</v>
      </c>
      <c r="D117" s="2">
        <v>18.0</v>
      </c>
      <c r="E117" s="18">
        <v>661.9</v>
      </c>
    </row>
    <row r="118">
      <c r="A118" s="2" t="s">
        <v>46</v>
      </c>
      <c r="B118" s="2" t="s">
        <v>146</v>
      </c>
      <c r="C118" s="2" t="s">
        <v>151</v>
      </c>
      <c r="D118" s="2">
        <v>11.0</v>
      </c>
      <c r="E118" s="18">
        <v>666.2</v>
      </c>
    </row>
    <row r="119">
      <c r="A119" s="2" t="s">
        <v>56</v>
      </c>
      <c r="B119" s="2" t="s">
        <v>146</v>
      </c>
      <c r="C119" s="2" t="s">
        <v>62</v>
      </c>
      <c r="D119" s="2">
        <v>37.0</v>
      </c>
      <c r="E119" s="18">
        <v>673.4</v>
      </c>
    </row>
    <row r="120">
      <c r="A120" s="2" t="s">
        <v>56</v>
      </c>
      <c r="B120" s="2" t="s">
        <v>146</v>
      </c>
      <c r="C120" s="2" t="s">
        <v>152</v>
      </c>
      <c r="D120" s="2">
        <v>40.0</v>
      </c>
      <c r="E120" s="18">
        <v>675.9</v>
      </c>
    </row>
    <row r="121">
      <c r="A121" s="2" t="s">
        <v>56</v>
      </c>
      <c r="B121" s="2" t="s">
        <v>146</v>
      </c>
      <c r="C121" s="2" t="s">
        <v>153</v>
      </c>
      <c r="D121" s="2">
        <v>17.0</v>
      </c>
      <c r="E121" s="18">
        <v>670.8</v>
      </c>
    </row>
    <row r="122">
      <c r="A122" s="2" t="s">
        <v>56</v>
      </c>
      <c r="B122" s="2" t="s">
        <v>146</v>
      </c>
      <c r="C122" s="2" t="s">
        <v>154</v>
      </c>
      <c r="D122" s="2">
        <v>25.0</v>
      </c>
      <c r="E122" s="18">
        <v>666.7</v>
      </c>
    </row>
    <row r="123">
      <c r="A123" s="2" t="s">
        <v>46</v>
      </c>
      <c r="B123" s="2" t="s">
        <v>146</v>
      </c>
      <c r="C123" s="2" t="s">
        <v>155</v>
      </c>
      <c r="D123" s="2">
        <v>20.0</v>
      </c>
      <c r="E123" s="18">
        <v>669.7</v>
      </c>
    </row>
    <row r="124">
      <c r="A124" s="2" t="s">
        <v>46</v>
      </c>
      <c r="B124" s="2" t="s">
        <v>146</v>
      </c>
      <c r="C124" s="2" t="s">
        <v>131</v>
      </c>
      <c r="D124" s="2">
        <v>29.0</v>
      </c>
      <c r="E124" s="18">
        <v>668.1</v>
      </c>
    </row>
    <row r="125">
      <c r="A125" s="2" t="s">
        <v>46</v>
      </c>
      <c r="B125" s="2" t="s">
        <v>146</v>
      </c>
      <c r="C125" s="2" t="s">
        <v>156</v>
      </c>
      <c r="D125" s="2">
        <v>49.0</v>
      </c>
      <c r="E125" s="18">
        <v>673.5</v>
      </c>
    </row>
    <row r="126">
      <c r="A126" s="2" t="s">
        <v>46</v>
      </c>
      <c r="B126" s="2" t="s">
        <v>146</v>
      </c>
      <c r="C126" s="2" t="s">
        <v>58</v>
      </c>
      <c r="D126" s="2">
        <v>25.0</v>
      </c>
      <c r="E126" s="18">
        <v>675.3</v>
      </c>
    </row>
    <row r="127">
      <c r="A127" s="2" t="s">
        <v>46</v>
      </c>
      <c r="B127" s="2" t="s">
        <v>146</v>
      </c>
      <c r="C127" s="2" t="s">
        <v>132</v>
      </c>
      <c r="D127" s="2">
        <v>27.0</v>
      </c>
      <c r="E127" s="18">
        <v>669.3</v>
      </c>
    </row>
    <row r="128">
      <c r="A128" s="2" t="s">
        <v>56</v>
      </c>
      <c r="B128" s="2" t="s">
        <v>146</v>
      </c>
      <c r="C128" s="2" t="s">
        <v>112</v>
      </c>
      <c r="D128" s="2">
        <v>17.0</v>
      </c>
      <c r="E128" s="18">
        <v>675.0</v>
      </c>
    </row>
    <row r="129">
      <c r="A129" s="2" t="s">
        <v>56</v>
      </c>
      <c r="B129" s="2" t="s">
        <v>146</v>
      </c>
      <c r="C129" s="2" t="s">
        <v>113</v>
      </c>
      <c r="D129" s="2">
        <v>18.0</v>
      </c>
      <c r="E129" s="18">
        <v>673.9</v>
      </c>
    </row>
    <row r="130">
      <c r="A130" s="2" t="s">
        <v>56</v>
      </c>
      <c r="B130" s="2" t="s">
        <v>146</v>
      </c>
      <c r="C130" s="2" t="s">
        <v>114</v>
      </c>
      <c r="D130" s="2">
        <v>17.0</v>
      </c>
      <c r="E130" s="18">
        <v>672.6</v>
      </c>
    </row>
    <row r="131">
      <c r="A131" s="2" t="s">
        <v>56</v>
      </c>
      <c r="B131" s="2" t="s">
        <v>146</v>
      </c>
      <c r="C131" s="2" t="s">
        <v>157</v>
      </c>
      <c r="D131" s="2">
        <v>13.0</v>
      </c>
      <c r="E131" s="18">
        <v>668.3</v>
      </c>
    </row>
    <row r="132">
      <c r="A132" s="2" t="s">
        <v>56</v>
      </c>
      <c r="B132" s="2" t="s">
        <v>146</v>
      </c>
      <c r="C132" s="2" t="s">
        <v>158</v>
      </c>
      <c r="D132" s="2">
        <v>31.0</v>
      </c>
      <c r="E132" s="18">
        <v>679.7</v>
      </c>
    </row>
    <row r="133">
      <c r="A133" s="2" t="s">
        <v>56</v>
      </c>
      <c r="B133" s="2" t="s">
        <v>146</v>
      </c>
      <c r="C133" s="2" t="s">
        <v>123</v>
      </c>
      <c r="D133" s="2">
        <v>49.0</v>
      </c>
      <c r="E133" s="18">
        <v>678.1</v>
      </c>
    </row>
    <row r="134">
      <c r="A134" s="2" t="s">
        <v>56</v>
      </c>
      <c r="B134" s="2" t="s">
        <v>146</v>
      </c>
      <c r="C134" s="2" t="s">
        <v>159</v>
      </c>
      <c r="D134" s="2">
        <v>35.0</v>
      </c>
      <c r="E134" s="18">
        <v>671.6</v>
      </c>
    </row>
    <row r="135">
      <c r="A135" s="2" t="s">
        <v>56</v>
      </c>
      <c r="B135" s="2" t="s">
        <v>146</v>
      </c>
      <c r="C135" s="2" t="s">
        <v>72</v>
      </c>
      <c r="D135" s="2">
        <v>15.0</v>
      </c>
      <c r="E135" s="18">
        <v>672.3</v>
      </c>
    </row>
    <row r="136">
      <c r="A136" s="2" t="s">
        <v>56</v>
      </c>
      <c r="B136" s="2" t="s">
        <v>146</v>
      </c>
      <c r="C136" s="2" t="s">
        <v>67</v>
      </c>
      <c r="D136" s="2">
        <v>51.0</v>
      </c>
      <c r="E136" s="18">
        <v>678.2</v>
      </c>
    </row>
    <row r="137">
      <c r="A137" s="2" t="s">
        <v>56</v>
      </c>
      <c r="B137" s="2" t="s">
        <v>146</v>
      </c>
      <c r="C137" s="2" t="s">
        <v>160</v>
      </c>
      <c r="D137" s="2">
        <v>18.0</v>
      </c>
      <c r="E137" s="18">
        <v>677.0</v>
      </c>
    </row>
    <row r="138">
      <c r="A138" s="2" t="s">
        <v>56</v>
      </c>
      <c r="B138" s="2" t="s">
        <v>146</v>
      </c>
      <c r="C138" s="2" t="s">
        <v>119</v>
      </c>
      <c r="D138" s="2">
        <v>62.0</v>
      </c>
      <c r="E138" s="18">
        <v>680.0</v>
      </c>
    </row>
    <row r="139">
      <c r="A139" s="2" t="s">
        <v>56</v>
      </c>
      <c r="B139" s="2" t="s">
        <v>146</v>
      </c>
      <c r="C139" s="2" t="s">
        <v>161</v>
      </c>
      <c r="D139" s="2">
        <v>10.0</v>
      </c>
      <c r="E139" s="18">
        <v>693.0</v>
      </c>
    </row>
    <row r="140">
      <c r="A140" s="2" t="s">
        <v>56</v>
      </c>
      <c r="B140" s="2" t="s">
        <v>146</v>
      </c>
      <c r="C140" s="2" t="s">
        <v>162</v>
      </c>
      <c r="D140" s="2">
        <v>11.0</v>
      </c>
      <c r="E140" s="18">
        <v>677.8</v>
      </c>
    </row>
    <row r="141">
      <c r="A141" s="2" t="s">
        <v>46</v>
      </c>
      <c r="B141" s="2" t="s">
        <v>146</v>
      </c>
      <c r="C141" s="2" t="s">
        <v>163</v>
      </c>
      <c r="D141" s="2">
        <v>19.0</v>
      </c>
      <c r="E141" s="18">
        <v>664.8</v>
      </c>
    </row>
    <row r="142">
      <c r="A142" s="2" t="s">
        <v>46</v>
      </c>
      <c r="B142" s="2" t="s">
        <v>146</v>
      </c>
      <c r="C142" s="2" t="s">
        <v>84</v>
      </c>
      <c r="D142" s="2">
        <v>15.0</v>
      </c>
      <c r="E142" s="18">
        <v>666.2</v>
      </c>
    </row>
    <row r="143">
      <c r="A143" s="2" t="s">
        <v>46</v>
      </c>
      <c r="B143" s="2" t="s">
        <v>146</v>
      </c>
      <c r="C143" s="2" t="s">
        <v>85</v>
      </c>
      <c r="D143" s="2">
        <v>24.0</v>
      </c>
      <c r="E143" s="18">
        <v>663.2</v>
      </c>
    </row>
    <row r="144">
      <c r="A144" s="2" t="s">
        <v>46</v>
      </c>
      <c r="B144" s="2" t="s">
        <v>146</v>
      </c>
      <c r="C144" s="2" t="s">
        <v>88</v>
      </c>
      <c r="D144" s="2">
        <v>13.0</v>
      </c>
      <c r="E144" s="18">
        <v>658.6</v>
      </c>
    </row>
    <row r="145">
      <c r="A145" s="2" t="s">
        <v>46</v>
      </c>
      <c r="B145" s="2" t="s">
        <v>146</v>
      </c>
      <c r="C145" s="2" t="s">
        <v>87</v>
      </c>
      <c r="D145" s="2">
        <v>10.0</v>
      </c>
      <c r="E145" s="18">
        <v>661.2</v>
      </c>
    </row>
    <row r="146">
      <c r="A146" s="2" t="s">
        <v>56</v>
      </c>
      <c r="B146" s="2" t="s">
        <v>146</v>
      </c>
      <c r="C146" s="2" t="s">
        <v>164</v>
      </c>
      <c r="D146" s="2">
        <v>13.0</v>
      </c>
      <c r="E146" s="18">
        <v>660.7</v>
      </c>
    </row>
    <row r="147">
      <c r="A147" s="2" t="s">
        <v>56</v>
      </c>
      <c r="B147" s="2" t="s">
        <v>146</v>
      </c>
      <c r="C147" s="2" t="s">
        <v>90</v>
      </c>
      <c r="D147" s="2">
        <v>13.0</v>
      </c>
      <c r="E147" s="18">
        <v>675.9</v>
      </c>
    </row>
    <row r="148">
      <c r="A148" s="2" t="s">
        <v>56</v>
      </c>
      <c r="B148" s="2" t="s">
        <v>146</v>
      </c>
      <c r="C148" s="2" t="s">
        <v>64</v>
      </c>
      <c r="D148" s="2">
        <v>13.0</v>
      </c>
      <c r="E148" s="18">
        <v>638.3</v>
      </c>
    </row>
    <row r="149">
      <c r="A149" s="2" t="s">
        <v>46</v>
      </c>
      <c r="B149" s="2" t="s">
        <v>146</v>
      </c>
      <c r="C149" s="2" t="s">
        <v>165</v>
      </c>
      <c r="D149" s="2">
        <v>13.0</v>
      </c>
      <c r="E149" s="18">
        <v>662.2</v>
      </c>
    </row>
    <row r="150">
      <c r="A150" s="2" t="s">
        <v>56</v>
      </c>
      <c r="B150" s="2" t="s">
        <v>146</v>
      </c>
      <c r="C150" s="2" t="s">
        <v>166</v>
      </c>
      <c r="D150" s="2">
        <v>44.0</v>
      </c>
      <c r="E150" s="18">
        <v>674.2</v>
      </c>
    </row>
    <row r="151">
      <c r="A151" s="2" t="s">
        <v>56</v>
      </c>
      <c r="B151" s="2" t="s">
        <v>146</v>
      </c>
      <c r="C151" s="2" t="s">
        <v>167</v>
      </c>
      <c r="D151" s="2">
        <v>11.0</v>
      </c>
      <c r="E151" s="18">
        <v>683.2</v>
      </c>
    </row>
    <row r="152">
      <c r="A152" s="2" t="s">
        <v>46</v>
      </c>
      <c r="B152" s="2" t="s">
        <v>146</v>
      </c>
      <c r="C152" s="2" t="s">
        <v>168</v>
      </c>
      <c r="D152" s="2">
        <v>2.0</v>
      </c>
      <c r="E152" s="18">
        <v>656.3</v>
      </c>
    </row>
    <row r="153">
      <c r="A153" s="2" t="s">
        <v>46</v>
      </c>
      <c r="B153" s="2" t="s">
        <v>146</v>
      </c>
      <c r="C153" s="2" t="s">
        <v>169</v>
      </c>
      <c r="D153" s="2">
        <v>31.0</v>
      </c>
      <c r="E153" s="18">
        <v>668.5</v>
      </c>
    </row>
    <row r="154">
      <c r="A154" s="2" t="s">
        <v>56</v>
      </c>
      <c r="B154" s="2" t="s">
        <v>146</v>
      </c>
      <c r="C154" s="2" t="s">
        <v>170</v>
      </c>
      <c r="D154" s="2">
        <v>28.0</v>
      </c>
      <c r="E154" s="18">
        <v>675.1</v>
      </c>
    </row>
    <row r="155">
      <c r="A155" s="2" t="s">
        <v>56</v>
      </c>
      <c r="B155" s="2" t="s">
        <v>146</v>
      </c>
      <c r="C155" s="2" t="s">
        <v>171</v>
      </c>
      <c r="D155" s="2">
        <v>28.0</v>
      </c>
      <c r="E155" s="18">
        <v>674.4</v>
      </c>
    </row>
    <row r="156">
      <c r="A156" s="2" t="s">
        <v>56</v>
      </c>
      <c r="B156" s="2" t="s">
        <v>146</v>
      </c>
      <c r="C156" s="2" t="s">
        <v>172</v>
      </c>
      <c r="D156" s="2">
        <v>50.0</v>
      </c>
      <c r="E156" s="18">
        <v>670.8</v>
      </c>
    </row>
    <row r="157">
      <c r="A157" s="2" t="s">
        <v>46</v>
      </c>
      <c r="B157" s="2" t="s">
        <v>146</v>
      </c>
      <c r="C157" s="2" t="s">
        <v>173</v>
      </c>
      <c r="D157" s="2">
        <v>32.0</v>
      </c>
      <c r="E157" s="18">
        <v>666.8</v>
      </c>
    </row>
    <row r="158">
      <c r="A158" s="2" t="s">
        <v>56</v>
      </c>
      <c r="B158" s="2" t="s">
        <v>146</v>
      </c>
      <c r="C158" s="2" t="s">
        <v>99</v>
      </c>
      <c r="D158" s="2">
        <v>18.0</v>
      </c>
      <c r="E158" s="18">
        <v>669.1</v>
      </c>
    </row>
    <row r="159">
      <c r="A159" s="2" t="s">
        <v>46</v>
      </c>
      <c r="B159" s="2" t="s">
        <v>146</v>
      </c>
      <c r="C159" s="2" t="s">
        <v>174</v>
      </c>
      <c r="D159" s="2">
        <v>19.0</v>
      </c>
      <c r="E159" s="18">
        <v>676.5</v>
      </c>
    </row>
    <row r="160">
      <c r="A160" s="2" t="s">
        <v>56</v>
      </c>
      <c r="B160" s="2" t="s">
        <v>146</v>
      </c>
      <c r="C160" s="2" t="s">
        <v>175</v>
      </c>
      <c r="D160" s="2">
        <v>11.0</v>
      </c>
      <c r="E160" s="18">
        <v>680.0</v>
      </c>
    </row>
    <row r="161">
      <c r="A161" s="2" t="s">
        <v>56</v>
      </c>
      <c r="B161" s="2" t="s">
        <v>146</v>
      </c>
      <c r="C161" s="2" t="s">
        <v>176</v>
      </c>
      <c r="D161" s="2">
        <v>10.0</v>
      </c>
      <c r="E161" s="18">
        <v>551.1</v>
      </c>
    </row>
    <row r="162">
      <c r="A162" s="2" t="s">
        <v>46</v>
      </c>
      <c r="B162" s="2" t="s">
        <v>146</v>
      </c>
      <c r="C162" s="2" t="s">
        <v>177</v>
      </c>
      <c r="D162" s="2">
        <v>19.0</v>
      </c>
      <c r="E162" s="18">
        <v>670.1</v>
      </c>
    </row>
    <row r="163">
      <c r="A163" s="2" t="s">
        <v>46</v>
      </c>
      <c r="B163" s="2" t="s">
        <v>178</v>
      </c>
      <c r="C163" s="2" t="s">
        <v>179</v>
      </c>
      <c r="D163" s="2">
        <v>57.0</v>
      </c>
      <c r="E163" s="18">
        <v>499.3</v>
      </c>
    </row>
    <row r="164">
      <c r="A164" s="2" t="s">
        <v>46</v>
      </c>
      <c r="B164" s="2" t="s">
        <v>178</v>
      </c>
      <c r="C164" s="2" t="s">
        <v>180</v>
      </c>
      <c r="D164" s="2">
        <v>34.0</v>
      </c>
      <c r="E164" s="18">
        <v>499.8</v>
      </c>
    </row>
    <row r="165">
      <c r="A165" s="2" t="s">
        <v>46</v>
      </c>
      <c r="B165" s="2" t="s">
        <v>178</v>
      </c>
      <c r="C165" s="2" t="s">
        <v>181</v>
      </c>
      <c r="D165" s="2">
        <v>20.0</v>
      </c>
      <c r="E165" s="18">
        <v>498.7</v>
      </c>
    </row>
    <row r="166">
      <c r="A166" s="2" t="s">
        <v>46</v>
      </c>
      <c r="B166" s="2" t="s">
        <v>178</v>
      </c>
      <c r="C166" s="2" t="s">
        <v>182</v>
      </c>
      <c r="D166" s="2">
        <v>15.0</v>
      </c>
      <c r="E166" s="18">
        <v>498.2</v>
      </c>
    </row>
    <row r="167">
      <c r="A167" s="2" t="s">
        <v>46</v>
      </c>
      <c r="B167" s="2" t="s">
        <v>178</v>
      </c>
      <c r="C167" s="2" t="s">
        <v>183</v>
      </c>
      <c r="D167" s="2">
        <v>35.0</v>
      </c>
      <c r="E167" s="18">
        <v>501.0</v>
      </c>
    </row>
    <row r="168">
      <c r="A168" s="2" t="s">
        <v>46</v>
      </c>
      <c r="B168" s="2" t="s">
        <v>178</v>
      </c>
      <c r="C168" s="2" t="s">
        <v>50</v>
      </c>
      <c r="D168" s="2">
        <v>63.0</v>
      </c>
      <c r="E168" s="18">
        <v>504.1</v>
      </c>
    </row>
    <row r="169">
      <c r="A169" s="2" t="s">
        <v>46</v>
      </c>
      <c r="B169" s="2" t="s">
        <v>178</v>
      </c>
      <c r="C169" s="2" t="s">
        <v>184</v>
      </c>
      <c r="D169" s="2">
        <v>100.0</v>
      </c>
      <c r="E169" s="18">
        <v>503.7</v>
      </c>
    </row>
    <row r="170">
      <c r="A170" s="2" t="s">
        <v>46</v>
      </c>
      <c r="B170" s="2" t="s">
        <v>178</v>
      </c>
      <c r="C170" s="2" t="s">
        <v>185</v>
      </c>
      <c r="D170" s="2">
        <v>45.0</v>
      </c>
      <c r="E170" s="18">
        <v>502.6</v>
      </c>
    </row>
    <row r="171">
      <c r="A171" s="2" t="s">
        <v>56</v>
      </c>
      <c r="B171" s="2" t="s">
        <v>178</v>
      </c>
      <c r="C171" s="2" t="s">
        <v>186</v>
      </c>
      <c r="D171" s="2">
        <v>20.0</v>
      </c>
      <c r="E171" s="18">
        <v>506.7</v>
      </c>
    </row>
    <row r="172">
      <c r="A172" s="2" t="s">
        <v>56</v>
      </c>
      <c r="B172" s="2" t="s">
        <v>178</v>
      </c>
      <c r="C172" s="2" t="s">
        <v>187</v>
      </c>
      <c r="D172" s="2">
        <v>20.0</v>
      </c>
      <c r="E172" s="18">
        <v>505.4</v>
      </c>
    </row>
    <row r="173">
      <c r="A173" s="2" t="s">
        <v>56</v>
      </c>
      <c r="B173" s="2" t="s">
        <v>178</v>
      </c>
      <c r="C173" s="2" t="s">
        <v>188</v>
      </c>
      <c r="D173" s="2">
        <v>20.0</v>
      </c>
      <c r="E173" s="18">
        <v>505.4</v>
      </c>
    </row>
    <row r="174">
      <c r="A174" s="2" t="s">
        <v>56</v>
      </c>
      <c r="B174" s="2" t="s">
        <v>178</v>
      </c>
      <c r="C174" s="2" t="s">
        <v>189</v>
      </c>
      <c r="D174" s="2">
        <v>20.0</v>
      </c>
      <c r="E174" s="18">
        <v>503.4</v>
      </c>
    </row>
    <row r="175">
      <c r="A175" s="2" t="s">
        <v>56</v>
      </c>
      <c r="B175" s="2" t="s">
        <v>178</v>
      </c>
      <c r="C175" s="2" t="s">
        <v>190</v>
      </c>
      <c r="D175" s="2">
        <v>37.0</v>
      </c>
      <c r="E175" s="18">
        <v>508.1</v>
      </c>
    </row>
    <row r="176">
      <c r="A176" s="2" t="s">
        <v>56</v>
      </c>
      <c r="B176" s="2" t="s">
        <v>178</v>
      </c>
      <c r="C176" s="2" t="s">
        <v>191</v>
      </c>
      <c r="D176" s="2">
        <v>38.0</v>
      </c>
      <c r="E176" s="18">
        <v>508.7</v>
      </c>
    </row>
    <row r="177">
      <c r="A177" s="2" t="s">
        <v>56</v>
      </c>
      <c r="B177" s="2" t="s">
        <v>178</v>
      </c>
      <c r="C177" s="2" t="s">
        <v>192</v>
      </c>
      <c r="D177" s="2">
        <v>37.0</v>
      </c>
      <c r="E177" s="18">
        <v>507.5</v>
      </c>
    </row>
    <row r="178">
      <c r="A178" s="2" t="s">
        <v>56</v>
      </c>
      <c r="B178" s="2" t="s">
        <v>178</v>
      </c>
      <c r="C178" s="2" t="s">
        <v>193</v>
      </c>
      <c r="D178" s="2">
        <v>32.0</v>
      </c>
      <c r="E178" s="18">
        <v>506.3</v>
      </c>
    </row>
    <row r="179">
      <c r="A179" s="2" t="s">
        <v>46</v>
      </c>
      <c r="B179" s="2" t="s">
        <v>194</v>
      </c>
      <c r="C179" s="2" t="s">
        <v>195</v>
      </c>
      <c r="D179" s="2">
        <v>192.0</v>
      </c>
      <c r="E179" s="18">
        <v>755.9</v>
      </c>
    </row>
    <row r="180">
      <c r="A180" s="2" t="s">
        <v>46</v>
      </c>
      <c r="B180" s="2" t="s">
        <v>194</v>
      </c>
      <c r="C180" s="2" t="s">
        <v>196</v>
      </c>
      <c r="D180" s="2">
        <v>100.0</v>
      </c>
      <c r="E180" s="18">
        <v>762.4</v>
      </c>
    </row>
    <row r="181">
      <c r="A181" s="2" t="s">
        <v>46</v>
      </c>
      <c r="B181" s="2" t="s">
        <v>194</v>
      </c>
      <c r="C181" s="2" t="s">
        <v>197</v>
      </c>
      <c r="D181" s="2">
        <v>35.0</v>
      </c>
      <c r="E181" s="18">
        <v>767.6</v>
      </c>
    </row>
    <row r="182">
      <c r="A182" s="2" t="s">
        <v>46</v>
      </c>
      <c r="B182" s="2" t="s">
        <v>194</v>
      </c>
      <c r="C182" s="2" t="s">
        <v>198</v>
      </c>
      <c r="D182" s="2">
        <v>15.0</v>
      </c>
      <c r="E182" s="18">
        <v>758.9</v>
      </c>
    </row>
    <row r="183">
      <c r="A183" s="2" t="s">
        <v>46</v>
      </c>
      <c r="B183" s="2" t="s">
        <v>194</v>
      </c>
      <c r="C183" s="2" t="s">
        <v>199</v>
      </c>
      <c r="D183" s="2">
        <v>15.0</v>
      </c>
      <c r="E183" s="18">
        <v>752.7</v>
      </c>
    </row>
    <row r="184">
      <c r="A184" s="2" t="s">
        <v>46</v>
      </c>
      <c r="B184" s="2" t="s">
        <v>194</v>
      </c>
      <c r="C184" s="2" t="s">
        <v>200</v>
      </c>
      <c r="D184" s="2">
        <v>15.0</v>
      </c>
      <c r="E184" s="18">
        <v>758.2</v>
      </c>
    </row>
    <row r="185">
      <c r="A185" s="2" t="s">
        <v>46</v>
      </c>
      <c r="B185" s="2" t="s">
        <v>194</v>
      </c>
      <c r="C185" s="2" t="s">
        <v>201</v>
      </c>
      <c r="D185" s="2">
        <v>16.0</v>
      </c>
      <c r="E185" s="18">
        <v>754.7</v>
      </c>
    </row>
    <row r="186">
      <c r="A186" s="2" t="s">
        <v>46</v>
      </c>
      <c r="B186" s="2" t="s">
        <v>194</v>
      </c>
      <c r="C186" s="2" t="s">
        <v>202</v>
      </c>
      <c r="D186" s="2">
        <v>210.0</v>
      </c>
      <c r="E186" s="18">
        <v>762.3</v>
      </c>
    </row>
    <row r="187">
      <c r="A187" s="2" t="s">
        <v>46</v>
      </c>
      <c r="B187" s="2" t="s">
        <v>194</v>
      </c>
      <c r="C187" s="2" t="s">
        <v>203</v>
      </c>
      <c r="D187" s="2">
        <v>28.0</v>
      </c>
      <c r="E187" s="18">
        <v>768.4</v>
      </c>
    </row>
    <row r="188">
      <c r="A188" s="2" t="s">
        <v>46</v>
      </c>
      <c r="B188" s="2" t="s">
        <v>194</v>
      </c>
      <c r="C188" s="2" t="s">
        <v>204</v>
      </c>
      <c r="D188" s="2">
        <v>43.0</v>
      </c>
      <c r="E188" s="18">
        <v>770.5</v>
      </c>
    </row>
    <row r="189">
      <c r="A189" s="2" t="s">
        <v>56</v>
      </c>
      <c r="B189" s="2" t="s">
        <v>194</v>
      </c>
      <c r="C189" s="2" t="s">
        <v>205</v>
      </c>
      <c r="D189" s="2">
        <v>91.0</v>
      </c>
      <c r="E189" s="18">
        <v>770.4</v>
      </c>
    </row>
    <row r="190">
      <c r="A190" s="2" t="s">
        <v>56</v>
      </c>
      <c r="B190" s="2" t="s">
        <v>194</v>
      </c>
      <c r="C190" s="2" t="s">
        <v>206</v>
      </c>
      <c r="D190" s="2">
        <v>30.0</v>
      </c>
      <c r="E190" s="18">
        <v>785.6</v>
      </c>
    </row>
    <row r="191">
      <c r="A191" s="2" t="s">
        <v>56</v>
      </c>
      <c r="B191" s="2" t="s">
        <v>194</v>
      </c>
      <c r="C191" s="2" t="s">
        <v>207</v>
      </c>
      <c r="D191" s="2">
        <v>20.0</v>
      </c>
      <c r="E191" s="18">
        <v>772.9</v>
      </c>
    </row>
    <row r="192">
      <c r="A192" s="2" t="s">
        <v>56</v>
      </c>
      <c r="B192" s="2" t="s">
        <v>194</v>
      </c>
      <c r="C192" s="2" t="s">
        <v>208</v>
      </c>
      <c r="D192" s="2">
        <v>15.0</v>
      </c>
      <c r="E192" s="18">
        <v>763.9</v>
      </c>
    </row>
    <row r="193">
      <c r="A193" s="2" t="s">
        <v>56</v>
      </c>
      <c r="B193" s="2" t="s">
        <v>194</v>
      </c>
      <c r="C193" s="2" t="s">
        <v>209</v>
      </c>
      <c r="D193" s="2">
        <v>15.0</v>
      </c>
      <c r="E193" s="18">
        <v>763.7</v>
      </c>
    </row>
    <row r="194">
      <c r="A194" s="2" t="s">
        <v>56</v>
      </c>
      <c r="B194" s="2" t="s">
        <v>194</v>
      </c>
      <c r="C194" s="2" t="s">
        <v>210</v>
      </c>
      <c r="D194" s="2">
        <v>20.0</v>
      </c>
      <c r="E194" s="18">
        <v>761.1</v>
      </c>
    </row>
    <row r="195">
      <c r="A195" s="2" t="s">
        <v>56</v>
      </c>
      <c r="B195" s="2" t="s">
        <v>194</v>
      </c>
      <c r="C195" s="2" t="s">
        <v>211</v>
      </c>
      <c r="D195" s="2">
        <v>144.0</v>
      </c>
      <c r="E195" s="18">
        <v>764.4</v>
      </c>
    </row>
    <row r="196">
      <c r="A196" s="2" t="s">
        <v>56</v>
      </c>
      <c r="B196" s="2" t="s">
        <v>194</v>
      </c>
      <c r="C196" s="2" t="s">
        <v>212</v>
      </c>
      <c r="D196" s="2">
        <v>284.0</v>
      </c>
      <c r="E196" s="18">
        <v>768.2</v>
      </c>
    </row>
    <row r="197">
      <c r="A197" s="2" t="s">
        <v>56</v>
      </c>
      <c r="B197" s="2" t="s">
        <v>194</v>
      </c>
      <c r="C197" s="2" t="s">
        <v>213</v>
      </c>
      <c r="D197" s="2">
        <v>45.0</v>
      </c>
      <c r="E197" s="18">
        <v>774.4</v>
      </c>
    </row>
    <row r="198">
      <c r="A198" s="2" t="s">
        <v>46</v>
      </c>
      <c r="B198" s="2" t="s">
        <v>214</v>
      </c>
      <c r="C198" s="2" t="s">
        <v>215</v>
      </c>
      <c r="D198" s="2">
        <v>12.0</v>
      </c>
      <c r="E198" s="18">
        <v>909.6</v>
      </c>
    </row>
    <row r="199">
      <c r="A199" s="2" t="s">
        <v>46</v>
      </c>
      <c r="B199" s="2" t="s">
        <v>214</v>
      </c>
      <c r="C199" s="2" t="s">
        <v>216</v>
      </c>
      <c r="D199" s="2">
        <v>21.0</v>
      </c>
      <c r="E199" s="18">
        <v>906.6</v>
      </c>
    </row>
    <row r="200">
      <c r="A200" s="2" t="s">
        <v>46</v>
      </c>
      <c r="B200" s="2" t="s">
        <v>214</v>
      </c>
      <c r="C200" s="2" t="s">
        <v>217</v>
      </c>
      <c r="D200" s="2">
        <v>31.0</v>
      </c>
      <c r="E200" s="18">
        <v>911.2</v>
      </c>
    </row>
    <row r="201">
      <c r="A201" s="2" t="s">
        <v>46</v>
      </c>
      <c r="B201" s="2" t="s">
        <v>214</v>
      </c>
      <c r="C201" s="2" t="s">
        <v>218</v>
      </c>
      <c r="D201" s="2">
        <v>9.0</v>
      </c>
      <c r="E201" s="18">
        <v>905.2</v>
      </c>
    </row>
    <row r="202">
      <c r="A202" s="2" t="s">
        <v>46</v>
      </c>
      <c r="B202" s="2" t="s">
        <v>214</v>
      </c>
      <c r="C202" s="2" t="s">
        <v>219</v>
      </c>
      <c r="D202" s="2">
        <v>7.0</v>
      </c>
      <c r="E202" s="18">
        <v>903.8</v>
      </c>
    </row>
    <row r="203">
      <c r="A203" s="2" t="s">
        <v>46</v>
      </c>
      <c r="B203" s="2" t="s">
        <v>214</v>
      </c>
      <c r="C203" s="2" t="s">
        <v>220</v>
      </c>
      <c r="D203" s="2">
        <v>15.0</v>
      </c>
      <c r="E203" s="18">
        <v>911.4</v>
      </c>
    </row>
    <row r="204">
      <c r="A204" s="2" t="s">
        <v>46</v>
      </c>
      <c r="B204" s="2" t="s">
        <v>214</v>
      </c>
      <c r="C204" s="2" t="s">
        <v>221</v>
      </c>
      <c r="D204" s="2">
        <v>13.0</v>
      </c>
      <c r="E204" s="18">
        <v>914.6</v>
      </c>
    </row>
    <row r="205">
      <c r="A205" s="2" t="s">
        <v>46</v>
      </c>
      <c r="B205" s="2" t="s">
        <v>214</v>
      </c>
      <c r="C205" s="2" t="s">
        <v>222</v>
      </c>
      <c r="D205" s="2">
        <v>41.0</v>
      </c>
      <c r="E205" s="18">
        <v>915.7</v>
      </c>
    </row>
    <row r="206">
      <c r="A206" s="2" t="s">
        <v>46</v>
      </c>
      <c r="B206" s="2" t="s">
        <v>214</v>
      </c>
      <c r="C206" s="2" t="s">
        <v>198</v>
      </c>
      <c r="D206" s="2">
        <v>9.0</v>
      </c>
      <c r="E206" s="18">
        <v>910.4</v>
      </c>
    </row>
    <row r="207">
      <c r="A207" s="2" t="s">
        <v>46</v>
      </c>
      <c r="B207" s="2" t="s">
        <v>214</v>
      </c>
      <c r="C207" s="2" t="s">
        <v>223</v>
      </c>
      <c r="D207" s="2">
        <v>9.0</v>
      </c>
      <c r="E207" s="18">
        <v>912.9</v>
      </c>
    </row>
    <row r="208">
      <c r="A208" s="2" t="s">
        <v>46</v>
      </c>
      <c r="B208" s="2" t="s">
        <v>214</v>
      </c>
      <c r="C208" s="2" t="s">
        <v>224</v>
      </c>
      <c r="D208" s="2">
        <v>10.0</v>
      </c>
      <c r="E208" s="18">
        <v>913.2</v>
      </c>
    </row>
    <row r="209">
      <c r="A209" s="2" t="s">
        <v>46</v>
      </c>
      <c r="B209" s="2" t="s">
        <v>214</v>
      </c>
      <c r="C209" s="2" t="s">
        <v>225</v>
      </c>
      <c r="D209" s="2">
        <v>12.0</v>
      </c>
      <c r="E209" s="18">
        <v>911.5</v>
      </c>
    </row>
    <row r="210">
      <c r="A210" s="2" t="s">
        <v>46</v>
      </c>
      <c r="B210" s="2" t="s">
        <v>214</v>
      </c>
      <c r="C210" s="2" t="s">
        <v>226</v>
      </c>
      <c r="D210" s="2">
        <v>10.0</v>
      </c>
      <c r="E210" s="18">
        <v>908.1</v>
      </c>
    </row>
    <row r="211">
      <c r="A211" s="2" t="s">
        <v>46</v>
      </c>
      <c r="B211" s="2" t="s">
        <v>214</v>
      </c>
      <c r="C211" s="2" t="s">
        <v>227</v>
      </c>
      <c r="D211" s="2">
        <v>9.0</v>
      </c>
      <c r="E211" s="18">
        <v>906.5</v>
      </c>
    </row>
    <row r="212">
      <c r="A212" s="2" t="s">
        <v>46</v>
      </c>
      <c r="B212" s="2" t="s">
        <v>214</v>
      </c>
      <c r="C212" s="2" t="s">
        <v>228</v>
      </c>
      <c r="D212" s="2">
        <v>20.0</v>
      </c>
      <c r="E212" s="18">
        <v>913.7</v>
      </c>
    </row>
    <row r="213">
      <c r="A213" s="2" t="s">
        <v>46</v>
      </c>
      <c r="B213" s="2" t="s">
        <v>214</v>
      </c>
      <c r="C213" s="2" t="s">
        <v>229</v>
      </c>
      <c r="D213" s="2">
        <v>17.0</v>
      </c>
      <c r="E213" s="18">
        <v>914.9</v>
      </c>
    </row>
    <row r="214">
      <c r="A214" s="2" t="s">
        <v>46</v>
      </c>
      <c r="B214" s="2" t="s">
        <v>214</v>
      </c>
      <c r="C214" s="2" t="s">
        <v>230</v>
      </c>
      <c r="D214" s="2">
        <v>17.0</v>
      </c>
      <c r="E214" s="18">
        <v>921.7</v>
      </c>
    </row>
    <row r="215">
      <c r="A215" s="2" t="s">
        <v>46</v>
      </c>
      <c r="B215" s="2" t="s">
        <v>214</v>
      </c>
      <c r="C215" s="2" t="s">
        <v>231</v>
      </c>
      <c r="D215" s="2">
        <v>50.0</v>
      </c>
      <c r="E215" s="18">
        <v>913.4</v>
      </c>
    </row>
    <row r="216">
      <c r="A216" s="2" t="s">
        <v>46</v>
      </c>
      <c r="B216" s="2" t="s">
        <v>214</v>
      </c>
      <c r="C216" s="2" t="s">
        <v>196</v>
      </c>
      <c r="D216" s="2">
        <v>74.0</v>
      </c>
      <c r="E216" s="18">
        <v>912.0</v>
      </c>
    </row>
    <row r="217">
      <c r="A217" s="2" t="s">
        <v>46</v>
      </c>
      <c r="B217" s="2" t="s">
        <v>214</v>
      </c>
      <c r="C217" s="2" t="s">
        <v>232</v>
      </c>
      <c r="D217" s="2">
        <v>17.0</v>
      </c>
      <c r="E217" s="18">
        <v>924.7</v>
      </c>
    </row>
    <row r="218">
      <c r="A218" s="2" t="s">
        <v>46</v>
      </c>
      <c r="B218" s="2" t="s">
        <v>214</v>
      </c>
      <c r="C218" s="2" t="s">
        <v>233</v>
      </c>
      <c r="D218" s="2">
        <v>22.0</v>
      </c>
      <c r="E218" s="18">
        <v>930.4</v>
      </c>
    </row>
    <row r="219">
      <c r="A219" s="2" t="s">
        <v>56</v>
      </c>
      <c r="B219" s="2" t="s">
        <v>214</v>
      </c>
      <c r="C219" s="2" t="s">
        <v>234</v>
      </c>
      <c r="D219" s="2">
        <v>19.0</v>
      </c>
      <c r="E219" s="18">
        <v>929.6</v>
      </c>
    </row>
    <row r="220">
      <c r="A220" s="2" t="s">
        <v>56</v>
      </c>
      <c r="B220" s="2" t="s">
        <v>214</v>
      </c>
      <c r="C220" s="2" t="s">
        <v>235</v>
      </c>
      <c r="D220" s="2">
        <v>18.0</v>
      </c>
      <c r="E220" s="18">
        <v>919.9</v>
      </c>
    </row>
    <row r="221">
      <c r="A221" s="2" t="s">
        <v>56</v>
      </c>
      <c r="B221" s="2" t="s">
        <v>214</v>
      </c>
      <c r="C221" s="2" t="s">
        <v>236</v>
      </c>
      <c r="D221" s="2">
        <v>23.0</v>
      </c>
      <c r="E221" s="18">
        <v>916.3</v>
      </c>
    </row>
    <row r="222">
      <c r="A222" s="2" t="s">
        <v>56</v>
      </c>
      <c r="B222" s="2" t="s">
        <v>214</v>
      </c>
      <c r="C222" s="2" t="s">
        <v>237</v>
      </c>
      <c r="D222" s="2">
        <v>18.0</v>
      </c>
      <c r="E222" s="18">
        <v>911.5</v>
      </c>
    </row>
    <row r="223">
      <c r="A223" s="2" t="s">
        <v>56</v>
      </c>
      <c r="B223" s="2" t="s">
        <v>214</v>
      </c>
      <c r="C223" s="2" t="s">
        <v>238</v>
      </c>
      <c r="D223" s="2">
        <v>13.0</v>
      </c>
      <c r="E223" s="18">
        <v>915.5</v>
      </c>
    </row>
    <row r="224">
      <c r="A224" s="2" t="s">
        <v>56</v>
      </c>
      <c r="B224" s="2" t="s">
        <v>214</v>
      </c>
      <c r="C224" s="2" t="s">
        <v>239</v>
      </c>
      <c r="D224" s="2">
        <v>63.0</v>
      </c>
      <c r="E224" s="18">
        <v>934.5</v>
      </c>
    </row>
    <row r="225">
      <c r="A225" s="2" t="s">
        <v>56</v>
      </c>
      <c r="B225" s="2" t="s">
        <v>214</v>
      </c>
      <c r="C225" s="2" t="s">
        <v>240</v>
      </c>
      <c r="D225" s="2">
        <v>61.0</v>
      </c>
      <c r="E225" s="18">
        <v>938.3</v>
      </c>
    </row>
    <row r="226">
      <c r="A226" s="2" t="s">
        <v>56</v>
      </c>
      <c r="B226" s="2" t="s">
        <v>214</v>
      </c>
      <c r="C226" s="2" t="s">
        <v>241</v>
      </c>
      <c r="D226" s="2">
        <v>25.0</v>
      </c>
      <c r="E226" s="18">
        <v>928.4</v>
      </c>
    </row>
    <row r="227">
      <c r="A227" s="2" t="s">
        <v>56</v>
      </c>
      <c r="B227" s="2" t="s">
        <v>214</v>
      </c>
      <c r="C227" s="2" t="s">
        <v>242</v>
      </c>
      <c r="D227" s="2">
        <v>11.0</v>
      </c>
      <c r="E227" s="18">
        <v>923.9</v>
      </c>
    </row>
    <row r="228">
      <c r="A228" s="2" t="s">
        <v>56</v>
      </c>
      <c r="B228" s="2" t="s">
        <v>214</v>
      </c>
      <c r="C228" s="2" t="s">
        <v>243</v>
      </c>
      <c r="D228" s="2">
        <v>15.0</v>
      </c>
      <c r="E228" s="18">
        <v>924.0</v>
      </c>
    </row>
    <row r="229">
      <c r="A229" s="2" t="s">
        <v>56</v>
      </c>
      <c r="B229" s="2" t="s">
        <v>214</v>
      </c>
      <c r="C229" s="2" t="s">
        <v>193</v>
      </c>
      <c r="D229" s="2">
        <v>68.0</v>
      </c>
      <c r="E229" s="18">
        <v>925.2</v>
      </c>
    </row>
    <row r="230">
      <c r="A230" s="2" t="s">
        <v>56</v>
      </c>
      <c r="B230" s="2" t="s">
        <v>214</v>
      </c>
      <c r="C230" s="2" t="s">
        <v>244</v>
      </c>
      <c r="D230" s="2">
        <v>17.0</v>
      </c>
      <c r="E230" s="18">
        <v>920.4</v>
      </c>
    </row>
    <row r="231">
      <c r="A231" s="2" t="s">
        <v>56</v>
      </c>
      <c r="B231" s="2" t="s">
        <v>214</v>
      </c>
      <c r="C231" s="2" t="s">
        <v>245</v>
      </c>
      <c r="D231" s="2">
        <v>20.0</v>
      </c>
      <c r="E231" s="18">
        <v>925.1</v>
      </c>
    </row>
    <row r="232">
      <c r="A232" s="2" t="s">
        <v>56</v>
      </c>
      <c r="B232" s="2" t="s">
        <v>214</v>
      </c>
      <c r="C232" s="2" t="s">
        <v>187</v>
      </c>
      <c r="D232" s="2">
        <v>18.0</v>
      </c>
      <c r="E232" s="18">
        <v>920.3</v>
      </c>
    </row>
    <row r="233">
      <c r="A233" s="2" t="s">
        <v>56</v>
      </c>
      <c r="B233" s="2" t="s">
        <v>214</v>
      </c>
      <c r="C233" s="2" t="s">
        <v>188</v>
      </c>
      <c r="D233" s="2">
        <v>24.0</v>
      </c>
      <c r="E233" s="18">
        <v>923.0</v>
      </c>
    </row>
    <row r="234">
      <c r="A234" s="2" t="s">
        <v>56</v>
      </c>
      <c r="B234" s="2" t="s">
        <v>214</v>
      </c>
      <c r="C234" s="2" t="s">
        <v>208</v>
      </c>
      <c r="D234" s="2">
        <v>8.0</v>
      </c>
      <c r="E234" s="18">
        <v>917.7</v>
      </c>
    </row>
    <row r="235">
      <c r="A235" s="2" t="s">
        <v>56</v>
      </c>
      <c r="B235" s="2" t="s">
        <v>214</v>
      </c>
      <c r="C235" s="2" t="s">
        <v>246</v>
      </c>
      <c r="D235" s="2">
        <v>15.0</v>
      </c>
      <c r="E235" s="18">
        <v>913.3</v>
      </c>
    </row>
    <row r="236">
      <c r="A236" s="2" t="s">
        <v>56</v>
      </c>
      <c r="B236" s="2" t="s">
        <v>214</v>
      </c>
      <c r="C236" s="2" t="s">
        <v>247</v>
      </c>
      <c r="D236" s="2">
        <v>41.0</v>
      </c>
      <c r="E236" s="18">
        <v>923.4</v>
      </c>
    </row>
    <row r="237">
      <c r="A237" s="2" t="s">
        <v>56</v>
      </c>
      <c r="B237" s="2" t="s">
        <v>214</v>
      </c>
      <c r="C237" s="2" t="s">
        <v>248</v>
      </c>
      <c r="D237" s="2">
        <v>26.0</v>
      </c>
      <c r="E237" s="18">
        <v>927.1</v>
      </c>
    </row>
    <row r="238">
      <c r="A238" s="2" t="s">
        <v>56</v>
      </c>
      <c r="B238" s="2" t="s">
        <v>214</v>
      </c>
      <c r="C238" s="2" t="s">
        <v>249</v>
      </c>
      <c r="D238" s="2">
        <v>11.0</v>
      </c>
      <c r="E238" s="18">
        <v>929.8</v>
      </c>
    </row>
    <row r="239">
      <c r="A239" s="2" t="s">
        <v>56</v>
      </c>
      <c r="B239" s="2" t="s">
        <v>214</v>
      </c>
      <c r="C239" s="2" t="s">
        <v>250</v>
      </c>
      <c r="D239" s="2">
        <v>17.0</v>
      </c>
      <c r="E239" s="18">
        <v>940.1</v>
      </c>
    </row>
    <row r="240">
      <c r="A240" s="2" t="s">
        <v>56</v>
      </c>
      <c r="B240" s="2" t="s">
        <v>214</v>
      </c>
      <c r="C240" s="2" t="s">
        <v>251</v>
      </c>
      <c r="D240" s="2">
        <v>22.0</v>
      </c>
      <c r="E240" s="18">
        <v>928.3</v>
      </c>
    </row>
    <row r="241">
      <c r="A241" s="2" t="s">
        <v>56</v>
      </c>
      <c r="B241" s="2" t="s">
        <v>214</v>
      </c>
      <c r="C241" s="2" t="s">
        <v>252</v>
      </c>
      <c r="D241" s="2">
        <v>30.0</v>
      </c>
      <c r="E241" s="18">
        <v>927.9</v>
      </c>
    </row>
    <row r="242">
      <c r="A242" s="2" t="s">
        <v>56</v>
      </c>
      <c r="B242" s="2" t="s">
        <v>214</v>
      </c>
      <c r="C242" s="2" t="s">
        <v>186</v>
      </c>
      <c r="D242" s="2">
        <v>20.0</v>
      </c>
      <c r="E242" s="18">
        <v>933.7</v>
      </c>
    </row>
    <row r="243">
      <c r="A243" s="2" t="s">
        <v>56</v>
      </c>
      <c r="B243" s="2" t="s">
        <v>214</v>
      </c>
      <c r="C243" s="2" t="s">
        <v>189</v>
      </c>
      <c r="D243" s="2">
        <v>22.0</v>
      </c>
      <c r="E243" s="18">
        <v>921.0</v>
      </c>
    </row>
    <row r="244">
      <c r="A244" s="2" t="s">
        <v>253</v>
      </c>
      <c r="B244" s="2" t="s">
        <v>254</v>
      </c>
      <c r="C244" s="2" t="s">
        <v>103</v>
      </c>
      <c r="D244" s="2">
        <v>44.0</v>
      </c>
      <c r="E244" s="2">
        <v>743.0</v>
      </c>
    </row>
    <row r="245">
      <c r="A245" s="2" t="s">
        <v>253</v>
      </c>
      <c r="B245" s="2" t="s">
        <v>254</v>
      </c>
      <c r="C245" s="2" t="s">
        <v>255</v>
      </c>
      <c r="D245" s="2">
        <v>10.0</v>
      </c>
      <c r="E245" s="2">
        <v>740.1</v>
      </c>
    </row>
    <row r="246">
      <c r="A246" s="2" t="s">
        <v>253</v>
      </c>
      <c r="B246" s="2" t="s">
        <v>254</v>
      </c>
      <c r="C246" s="2" t="s">
        <v>256</v>
      </c>
      <c r="D246" s="2">
        <v>13.0</v>
      </c>
      <c r="E246" s="2">
        <v>741.0</v>
      </c>
    </row>
    <row r="247">
      <c r="A247" s="2" t="s">
        <v>253</v>
      </c>
      <c r="B247" s="2" t="s">
        <v>254</v>
      </c>
      <c r="C247" s="2" t="s">
        <v>257</v>
      </c>
      <c r="D247" s="2">
        <v>11.0</v>
      </c>
      <c r="E247" s="2">
        <v>740.3</v>
      </c>
    </row>
    <row r="248">
      <c r="A248" s="2" t="s">
        <v>253</v>
      </c>
      <c r="B248" s="2" t="s">
        <v>254</v>
      </c>
      <c r="C248" s="2" t="s">
        <v>258</v>
      </c>
      <c r="D248" s="2">
        <v>11.0</v>
      </c>
      <c r="E248" s="2">
        <v>742.0</v>
      </c>
    </row>
    <row r="249">
      <c r="A249" s="2" t="s">
        <v>253</v>
      </c>
      <c r="B249" s="2" t="s">
        <v>254</v>
      </c>
      <c r="C249" s="2" t="s">
        <v>259</v>
      </c>
      <c r="D249" s="2">
        <v>16.0</v>
      </c>
      <c r="E249" s="2">
        <v>740.8</v>
      </c>
    </row>
    <row r="250">
      <c r="A250" s="2" t="s">
        <v>253</v>
      </c>
      <c r="B250" s="2" t="s">
        <v>254</v>
      </c>
      <c r="C250" s="2" t="s">
        <v>108</v>
      </c>
      <c r="D250" s="2">
        <v>13.0</v>
      </c>
      <c r="E250" s="2">
        <v>741.5</v>
      </c>
    </row>
    <row r="251">
      <c r="A251" s="2" t="s">
        <v>253</v>
      </c>
      <c r="B251" s="2" t="s">
        <v>254</v>
      </c>
      <c r="C251" s="2" t="s">
        <v>260</v>
      </c>
      <c r="D251" s="2">
        <v>13.0</v>
      </c>
      <c r="E251" s="2">
        <v>741.7</v>
      </c>
    </row>
    <row r="252">
      <c r="A252" s="2" t="s">
        <v>253</v>
      </c>
      <c r="B252" s="2" t="s">
        <v>254</v>
      </c>
      <c r="C252" s="2" t="s">
        <v>261</v>
      </c>
      <c r="D252" s="2">
        <v>48.0</v>
      </c>
      <c r="E252" s="2">
        <v>747.5</v>
      </c>
    </row>
    <row r="253">
      <c r="A253" s="2" t="s">
        <v>253</v>
      </c>
      <c r="B253" s="2" t="s">
        <v>254</v>
      </c>
      <c r="C253" s="2" t="s">
        <v>109</v>
      </c>
      <c r="D253" s="2">
        <v>13.0</v>
      </c>
      <c r="E253" s="2">
        <v>743.9</v>
      </c>
    </row>
    <row r="254">
      <c r="A254" s="2" t="s">
        <v>253</v>
      </c>
      <c r="B254" s="2" t="s">
        <v>254</v>
      </c>
      <c r="C254" s="2" t="s">
        <v>262</v>
      </c>
      <c r="D254" s="2">
        <v>27.0</v>
      </c>
      <c r="E254" s="2">
        <v>745.4</v>
      </c>
    </row>
    <row r="255">
      <c r="A255" s="2" t="s">
        <v>253</v>
      </c>
      <c r="B255" s="2" t="s">
        <v>254</v>
      </c>
      <c r="C255" s="2" t="s">
        <v>263</v>
      </c>
      <c r="D255" s="2">
        <v>18.0</v>
      </c>
      <c r="E255" s="2">
        <v>745.6</v>
      </c>
    </row>
    <row r="256">
      <c r="A256" s="2" t="s">
        <v>56</v>
      </c>
      <c r="B256" s="2" t="s">
        <v>254</v>
      </c>
      <c r="C256" s="2" t="s">
        <v>114</v>
      </c>
      <c r="D256" s="2">
        <v>15.0</v>
      </c>
      <c r="E256" s="2">
        <v>751.0</v>
      </c>
    </row>
    <row r="257">
      <c r="A257" s="2" t="s">
        <v>56</v>
      </c>
      <c r="B257" s="2" t="s">
        <v>254</v>
      </c>
      <c r="C257" s="2" t="s">
        <v>112</v>
      </c>
      <c r="D257" s="2">
        <v>20.0</v>
      </c>
      <c r="E257" s="2">
        <v>751.0</v>
      </c>
    </row>
    <row r="258">
      <c r="A258" s="2" t="s">
        <v>56</v>
      </c>
      <c r="B258" s="2" t="s">
        <v>254</v>
      </c>
      <c r="C258" s="2" t="s">
        <v>264</v>
      </c>
      <c r="D258" s="2">
        <v>34.0</v>
      </c>
      <c r="E258" s="2">
        <v>753.6</v>
      </c>
    </row>
    <row r="259">
      <c r="A259" s="2" t="s">
        <v>56</v>
      </c>
      <c r="B259" s="2" t="s">
        <v>254</v>
      </c>
      <c r="C259" s="2" t="s">
        <v>67</v>
      </c>
      <c r="D259" s="2">
        <v>66.0</v>
      </c>
      <c r="E259" s="2">
        <v>751.2</v>
      </c>
    </row>
    <row r="260">
      <c r="A260" s="2" t="s">
        <v>56</v>
      </c>
      <c r="B260" s="2" t="s">
        <v>254</v>
      </c>
      <c r="C260" s="2" t="s">
        <v>265</v>
      </c>
      <c r="D260" s="2">
        <v>18.0</v>
      </c>
      <c r="E260" s="2">
        <v>755.3</v>
      </c>
    </row>
    <row r="261">
      <c r="A261" s="2" t="s">
        <v>253</v>
      </c>
      <c r="B261" s="2" t="s">
        <v>254</v>
      </c>
      <c r="C261" s="2" t="s">
        <v>266</v>
      </c>
      <c r="D261" s="2">
        <v>11.0</v>
      </c>
      <c r="E261" s="2">
        <v>739.6</v>
      </c>
    </row>
    <row r="262">
      <c r="A262" s="2" t="s">
        <v>253</v>
      </c>
      <c r="B262" s="2" t="s">
        <v>254</v>
      </c>
      <c r="C262" s="2" t="s">
        <v>267</v>
      </c>
      <c r="D262" s="2">
        <v>25.0</v>
      </c>
      <c r="E262" s="2">
        <v>749.5</v>
      </c>
    </row>
    <row r="263">
      <c r="A263" s="2" t="s">
        <v>253</v>
      </c>
      <c r="B263" s="2" t="s">
        <v>254</v>
      </c>
      <c r="C263" s="2" t="s">
        <v>268</v>
      </c>
      <c r="D263" s="2">
        <v>5.0</v>
      </c>
      <c r="E263" s="2">
        <v>757.3</v>
      </c>
    </row>
    <row r="264">
      <c r="A264" s="2" t="s">
        <v>253</v>
      </c>
      <c r="B264" s="2" t="s">
        <v>254</v>
      </c>
      <c r="C264" s="2" t="s">
        <v>144</v>
      </c>
      <c r="D264" s="2">
        <v>55.0</v>
      </c>
      <c r="E264" s="2">
        <v>782.5</v>
      </c>
    </row>
    <row r="265">
      <c r="A265" s="2" t="s">
        <v>56</v>
      </c>
      <c r="B265" s="2" t="s">
        <v>254</v>
      </c>
      <c r="C265" s="2" t="s">
        <v>145</v>
      </c>
      <c r="D265" s="2">
        <v>60.0</v>
      </c>
      <c r="E265" s="2">
        <v>743.1</v>
      </c>
    </row>
    <row r="266">
      <c r="A266" s="2" t="s">
        <v>56</v>
      </c>
      <c r="B266" s="2" t="s">
        <v>254</v>
      </c>
      <c r="C266" s="2" t="s">
        <v>269</v>
      </c>
      <c r="D266" s="2">
        <v>25.0</v>
      </c>
      <c r="E266" s="2">
        <v>742.1</v>
      </c>
    </row>
    <row r="267">
      <c r="A267" s="2" t="s">
        <v>56</v>
      </c>
      <c r="B267" s="2" t="s">
        <v>254</v>
      </c>
      <c r="C267" s="2" t="s">
        <v>270</v>
      </c>
      <c r="D267" s="2">
        <v>25.0</v>
      </c>
      <c r="E267" s="2">
        <v>681.9</v>
      </c>
    </row>
    <row r="268">
      <c r="A268" s="2" t="s">
        <v>56</v>
      </c>
      <c r="B268" s="2" t="s">
        <v>254</v>
      </c>
      <c r="C268" s="2" t="s">
        <v>271</v>
      </c>
      <c r="D268" s="2">
        <v>37.0</v>
      </c>
      <c r="E268" s="2">
        <v>695.4</v>
      </c>
    </row>
    <row r="269">
      <c r="A269" s="2" t="s">
        <v>56</v>
      </c>
      <c r="B269" s="2" t="s">
        <v>254</v>
      </c>
      <c r="C269" s="2" t="s">
        <v>272</v>
      </c>
      <c r="D269" s="2">
        <v>19.0</v>
      </c>
      <c r="E269" s="2">
        <v>672.7</v>
      </c>
    </row>
    <row r="270">
      <c r="A270" s="2" t="s">
        <v>56</v>
      </c>
      <c r="B270" s="2" t="s">
        <v>254</v>
      </c>
      <c r="C270" s="2" t="s">
        <v>273</v>
      </c>
      <c r="D270" s="2">
        <v>22.0</v>
      </c>
      <c r="E270" s="2">
        <v>690.4</v>
      </c>
    </row>
    <row r="271">
      <c r="A271" s="2" t="s">
        <v>56</v>
      </c>
      <c r="B271" s="2" t="s">
        <v>254</v>
      </c>
      <c r="C271" s="2" t="s">
        <v>274</v>
      </c>
      <c r="D271" s="2">
        <v>15.0</v>
      </c>
      <c r="E271" s="2">
        <v>649.2</v>
      </c>
    </row>
    <row r="272">
      <c r="A272" s="2" t="s">
        <v>253</v>
      </c>
      <c r="B272" s="2" t="s">
        <v>254</v>
      </c>
      <c r="C272" s="2" t="s">
        <v>101</v>
      </c>
      <c r="D272" s="2">
        <v>17.0</v>
      </c>
      <c r="E272" s="2">
        <v>744.6</v>
      </c>
    </row>
    <row r="273">
      <c r="A273" s="2" t="s">
        <v>253</v>
      </c>
      <c r="B273" s="2" t="s">
        <v>254</v>
      </c>
      <c r="C273" s="2" t="s">
        <v>275</v>
      </c>
      <c r="D273" s="2">
        <v>22.0</v>
      </c>
      <c r="E273" s="2">
        <v>745.1</v>
      </c>
    </row>
    <row r="274">
      <c r="A274" s="2" t="s">
        <v>253</v>
      </c>
      <c r="B274" s="2" t="s">
        <v>254</v>
      </c>
      <c r="C274" s="2" t="s">
        <v>52</v>
      </c>
      <c r="D274" s="2">
        <v>20.0</v>
      </c>
      <c r="E274" s="2">
        <v>746.0</v>
      </c>
    </row>
    <row r="275">
      <c r="A275" s="2" t="s">
        <v>253</v>
      </c>
      <c r="B275" s="2" t="s">
        <v>254</v>
      </c>
      <c r="C275" s="2" t="s">
        <v>276</v>
      </c>
      <c r="D275" s="2">
        <v>21.0</v>
      </c>
      <c r="E275" s="2">
        <v>742.2</v>
      </c>
    </row>
    <row r="276">
      <c r="A276" s="2" t="s">
        <v>253</v>
      </c>
      <c r="B276" s="2" t="s">
        <v>254</v>
      </c>
      <c r="C276" s="2" t="s">
        <v>51</v>
      </c>
      <c r="D276" s="2">
        <v>19.0</v>
      </c>
      <c r="E276" s="2">
        <v>744.7</v>
      </c>
    </row>
    <row r="277">
      <c r="A277" s="2" t="s">
        <v>56</v>
      </c>
      <c r="B277" s="2" t="s">
        <v>254</v>
      </c>
      <c r="C277" s="2" t="s">
        <v>113</v>
      </c>
      <c r="D277" s="2">
        <v>15.0</v>
      </c>
      <c r="E277" s="2">
        <v>750.5</v>
      </c>
    </row>
    <row r="278">
      <c r="A278" s="2" t="s">
        <v>56</v>
      </c>
      <c r="B278" s="2" t="s">
        <v>254</v>
      </c>
      <c r="C278" s="2" t="s">
        <v>277</v>
      </c>
      <c r="D278" s="2">
        <v>19.0</v>
      </c>
      <c r="E278" s="2">
        <v>750.1</v>
      </c>
    </row>
    <row r="279">
      <c r="A279" s="2" t="s">
        <v>56</v>
      </c>
      <c r="B279" s="2" t="s">
        <v>254</v>
      </c>
      <c r="C279" s="2" t="s">
        <v>278</v>
      </c>
      <c r="D279" s="2">
        <v>11.0</v>
      </c>
      <c r="E279" s="2">
        <v>750.4</v>
      </c>
    </row>
    <row r="280">
      <c r="A280" s="2" t="s">
        <v>56</v>
      </c>
      <c r="B280" s="2" t="s">
        <v>254</v>
      </c>
      <c r="C280" s="2" t="s">
        <v>279</v>
      </c>
      <c r="D280" s="2">
        <v>24.0</v>
      </c>
      <c r="E280" s="2">
        <v>747.8</v>
      </c>
    </row>
    <row r="281">
      <c r="A281" s="2" t="s">
        <v>56</v>
      </c>
      <c r="B281" s="2" t="s">
        <v>254</v>
      </c>
      <c r="C281" s="2" t="s">
        <v>280</v>
      </c>
      <c r="D281" s="2">
        <v>37.0</v>
      </c>
      <c r="E281" s="2">
        <v>748.1</v>
      </c>
    </row>
    <row r="282">
      <c r="A282" s="2" t="s">
        <v>56</v>
      </c>
      <c r="B282" s="2" t="s">
        <v>254</v>
      </c>
      <c r="C282" s="2" t="s">
        <v>281</v>
      </c>
      <c r="D282" s="2">
        <v>35.0</v>
      </c>
      <c r="E282" s="2">
        <v>753.0</v>
      </c>
    </row>
    <row r="283">
      <c r="A283" s="2" t="s">
        <v>56</v>
      </c>
      <c r="B283" s="2" t="s">
        <v>254</v>
      </c>
      <c r="C283" s="2" t="s">
        <v>282</v>
      </c>
      <c r="D283" s="2">
        <v>39.0</v>
      </c>
      <c r="E283" s="2">
        <v>750.3</v>
      </c>
    </row>
    <row r="284">
      <c r="A284" s="2" t="s">
        <v>253</v>
      </c>
      <c r="B284" s="2" t="s">
        <v>254</v>
      </c>
      <c r="C284" s="2" t="s">
        <v>163</v>
      </c>
      <c r="D284" s="2">
        <v>11.0</v>
      </c>
      <c r="E284" s="2">
        <v>743.3</v>
      </c>
    </row>
    <row r="285">
      <c r="A285" s="2" t="s">
        <v>253</v>
      </c>
      <c r="B285" s="2" t="s">
        <v>254</v>
      </c>
      <c r="C285" s="2" t="s">
        <v>85</v>
      </c>
      <c r="D285" s="2">
        <v>22.0</v>
      </c>
      <c r="E285" s="2">
        <v>742.7</v>
      </c>
    </row>
    <row r="286">
      <c r="A286" s="2" t="s">
        <v>253</v>
      </c>
      <c r="B286" s="2" t="s">
        <v>254</v>
      </c>
      <c r="C286" s="2" t="s">
        <v>50</v>
      </c>
      <c r="D286" s="2">
        <v>54.0</v>
      </c>
      <c r="E286" s="2">
        <v>747.3</v>
      </c>
    </row>
    <row r="287">
      <c r="A287" s="2" t="s">
        <v>253</v>
      </c>
      <c r="B287" s="2" t="s">
        <v>254</v>
      </c>
      <c r="C287" s="2" t="s">
        <v>110</v>
      </c>
      <c r="D287" s="2">
        <v>15.0</v>
      </c>
      <c r="E287" s="2">
        <v>752.5</v>
      </c>
    </row>
    <row r="288">
      <c r="A288" s="2" t="s">
        <v>253</v>
      </c>
      <c r="B288" s="2" t="s">
        <v>254</v>
      </c>
      <c r="C288" s="2" t="s">
        <v>283</v>
      </c>
      <c r="D288" s="2">
        <v>21.0</v>
      </c>
      <c r="E288" s="2">
        <v>747.9</v>
      </c>
    </row>
    <row r="289">
      <c r="A289" s="2" t="s">
        <v>253</v>
      </c>
      <c r="B289" s="2" t="s">
        <v>254</v>
      </c>
      <c r="C289" s="2" t="s">
        <v>284</v>
      </c>
      <c r="D289" s="2">
        <v>19.0</v>
      </c>
      <c r="E289" s="2">
        <v>748.6</v>
      </c>
    </row>
    <row r="290">
      <c r="A290" s="2" t="s">
        <v>56</v>
      </c>
      <c r="B290" s="2" t="s">
        <v>254</v>
      </c>
      <c r="C290" s="2" t="s">
        <v>285</v>
      </c>
      <c r="D290" s="2">
        <v>8.0</v>
      </c>
      <c r="E290" s="2">
        <v>754.1</v>
      </c>
    </row>
    <row r="291">
      <c r="A291" s="2" t="s">
        <v>56</v>
      </c>
      <c r="B291" s="2" t="s">
        <v>254</v>
      </c>
      <c r="C291" s="2" t="s">
        <v>286</v>
      </c>
      <c r="D291" s="2">
        <v>51.0</v>
      </c>
      <c r="E291" s="2">
        <v>694.6</v>
      </c>
    </row>
    <row r="292">
      <c r="A292" s="2" t="s">
        <v>56</v>
      </c>
      <c r="B292" s="2" t="s">
        <v>254</v>
      </c>
      <c r="C292" s="2" t="s">
        <v>287</v>
      </c>
      <c r="D292" s="2">
        <v>90.0</v>
      </c>
      <c r="E292" s="2">
        <v>755.9</v>
      </c>
    </row>
    <row r="293">
      <c r="A293" s="2" t="s">
        <v>56</v>
      </c>
      <c r="B293" s="2" t="s">
        <v>254</v>
      </c>
      <c r="C293" s="2" t="s">
        <v>288</v>
      </c>
      <c r="D293" s="2">
        <v>79.0</v>
      </c>
      <c r="E293" s="2">
        <v>752.8</v>
      </c>
    </row>
    <row r="294">
      <c r="A294" s="2" t="s">
        <v>253</v>
      </c>
      <c r="B294" s="2" t="s">
        <v>254</v>
      </c>
      <c r="C294" s="2" t="s">
        <v>289</v>
      </c>
      <c r="D294" s="2">
        <v>197.0</v>
      </c>
      <c r="E294" s="2">
        <v>750.8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2" t="s">
        <v>290</v>
      </c>
      <c r="B1" s="19" t="s">
        <v>291</v>
      </c>
      <c r="C1" s="2" t="s">
        <v>292</v>
      </c>
      <c r="D1" s="2" t="s">
        <v>293</v>
      </c>
      <c r="E1" s="2" t="s">
        <v>294</v>
      </c>
      <c r="F1" s="2" t="s">
        <v>295</v>
      </c>
      <c r="G1" s="2" t="s">
        <v>296</v>
      </c>
      <c r="H1" s="2" t="s">
        <v>297</v>
      </c>
      <c r="I1" s="2" t="s">
        <v>298</v>
      </c>
      <c r="J1" s="2" t="s">
        <v>299</v>
      </c>
      <c r="K1" s="2" t="s">
        <v>300</v>
      </c>
      <c r="L1" s="2" t="s">
        <v>301</v>
      </c>
      <c r="M1" s="2" t="s">
        <v>302</v>
      </c>
      <c r="N1" s="2" t="s">
        <v>303</v>
      </c>
      <c r="O1" s="2" t="s">
        <v>304</v>
      </c>
      <c r="P1" s="2" t="s">
        <v>305</v>
      </c>
      <c r="Q1" s="2" t="s">
        <v>306</v>
      </c>
      <c r="R1" s="2" t="s">
        <v>307</v>
      </c>
      <c r="S1" s="2" t="s">
        <v>308</v>
      </c>
      <c r="T1" s="2" t="s">
        <v>309</v>
      </c>
      <c r="U1" s="2" t="s">
        <v>310</v>
      </c>
      <c r="V1" s="2" t="s">
        <v>311</v>
      </c>
      <c r="W1" s="2" t="s">
        <v>312</v>
      </c>
      <c r="X1" s="2" t="s">
        <v>313</v>
      </c>
      <c r="Y1" s="2" t="s">
        <v>314</v>
      </c>
      <c r="Z1" s="2" t="s">
        <v>315</v>
      </c>
    </row>
    <row r="2">
      <c r="A2" s="20">
        <v>63.08</v>
      </c>
      <c r="B2" s="20">
        <v>20.57</v>
      </c>
      <c r="C2" s="20">
        <v>50.27</v>
      </c>
      <c r="D2" s="20">
        <v>21.97</v>
      </c>
      <c r="E2" s="21">
        <v>45.72</v>
      </c>
      <c r="F2" s="21">
        <v>18.67</v>
      </c>
      <c r="G2" s="21">
        <v>38.44</v>
      </c>
      <c r="H2" s="21">
        <v>22.08</v>
      </c>
      <c r="I2" s="19">
        <v>29.47</v>
      </c>
      <c r="J2" s="19">
        <v>12.0</v>
      </c>
      <c r="K2" s="19">
        <v>29.76</v>
      </c>
      <c r="L2" s="19">
        <v>11.98</v>
      </c>
      <c r="M2" s="19">
        <v>28.57</v>
      </c>
      <c r="N2" s="19">
        <v>11.17</v>
      </c>
      <c r="O2" s="19">
        <v>29.78</v>
      </c>
      <c r="P2" s="19">
        <v>11.39</v>
      </c>
      <c r="Q2" s="19">
        <v>20.37</v>
      </c>
      <c r="R2" s="19">
        <v>9.24</v>
      </c>
      <c r="S2" s="19">
        <v>20.24</v>
      </c>
      <c r="T2" s="19">
        <v>10.22</v>
      </c>
      <c r="U2" s="19">
        <v>24.84</v>
      </c>
      <c r="V2" s="19">
        <v>12.05</v>
      </c>
      <c r="W2" s="19">
        <v>26.05</v>
      </c>
      <c r="X2" s="19">
        <v>11.32</v>
      </c>
      <c r="Y2" s="19">
        <v>28.11</v>
      </c>
      <c r="Z2" s="19">
        <v>9.26</v>
      </c>
    </row>
    <row r="3">
      <c r="A3" s="22"/>
      <c r="B3" s="22"/>
      <c r="C3" s="22"/>
      <c r="D3" s="22"/>
      <c r="E3" s="23"/>
      <c r="F3" s="23"/>
      <c r="G3" s="23"/>
      <c r="H3" s="23"/>
      <c r="I3" s="19" t="s">
        <v>316</v>
      </c>
      <c r="J3" s="19" t="s">
        <v>317</v>
      </c>
      <c r="K3" s="19" t="s">
        <v>318</v>
      </c>
      <c r="L3" s="19" t="s">
        <v>319</v>
      </c>
      <c r="M3" s="19" t="s">
        <v>320</v>
      </c>
      <c r="N3" s="19" t="s">
        <v>321</v>
      </c>
      <c r="O3" s="19" t="s">
        <v>322</v>
      </c>
      <c r="P3" s="19" t="s">
        <v>323</v>
      </c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B4" s="2" t="s">
        <v>3</v>
      </c>
      <c r="F4" s="2" t="s">
        <v>4</v>
      </c>
      <c r="I4" s="2">
        <v>27.07</v>
      </c>
      <c r="J4" s="19">
        <v>10.54</v>
      </c>
      <c r="K4" s="2">
        <v>25.34</v>
      </c>
      <c r="L4" s="25">
        <v>10.76</v>
      </c>
      <c r="M4" s="19">
        <v>32.02</v>
      </c>
      <c r="N4" s="19">
        <v>11.73</v>
      </c>
      <c r="O4" s="25">
        <v>24.13</v>
      </c>
      <c r="P4" s="25">
        <v>10.47</v>
      </c>
      <c r="R4" s="2" t="s">
        <v>324</v>
      </c>
    </row>
    <row r="5">
      <c r="A5" s="19" t="s">
        <v>325</v>
      </c>
      <c r="C5" s="2" t="s">
        <v>7</v>
      </c>
      <c r="D5" s="2" t="s">
        <v>326</v>
      </c>
      <c r="G5" s="2" t="s">
        <v>7</v>
      </c>
      <c r="H5" s="2" t="s">
        <v>326</v>
      </c>
      <c r="J5" s="19" t="s">
        <v>327</v>
      </c>
      <c r="K5" s="2" t="s">
        <v>328</v>
      </c>
      <c r="L5" s="25" t="s">
        <v>329</v>
      </c>
      <c r="M5" s="19" t="s">
        <v>330</v>
      </c>
      <c r="N5" s="25" t="s">
        <v>331</v>
      </c>
      <c r="O5" s="25" t="s">
        <v>332</v>
      </c>
      <c r="P5" s="2" t="s">
        <v>333</v>
      </c>
      <c r="Q5" s="2" t="s">
        <v>334</v>
      </c>
      <c r="R5" s="2">
        <v>67.0</v>
      </c>
    </row>
    <row r="6">
      <c r="A6" s="2">
        <v>32.79</v>
      </c>
      <c r="C6" s="26">
        <f>'성적입력'!C6</f>
        <v>100</v>
      </c>
      <c r="D6" s="27">
        <f>SUM(20*((C6-A2)/B2)+100)</f>
        <v>135.8969373</v>
      </c>
      <c r="G6" s="26">
        <f>'성적입력'!F6</f>
        <v>72</v>
      </c>
      <c r="H6" s="27">
        <f>SUM(20*((G6-45.41)/20.39)+100)</f>
        <v>126.0814125</v>
      </c>
      <c r="J6" s="28">
        <f>(D6+D8*1.2+(D12+D13)*0.8-J8-J10)*0.98</f>
        <v>418.914059</v>
      </c>
      <c r="K6" s="28">
        <f>((H6+H8*1.2+I12*0.8-K8-K10)*0.93)</f>
        <v>393.8961625</v>
      </c>
      <c r="L6" s="28">
        <f>((D6+D8+L8+(D12+D13)/2)*1000/600+L10)*0.99</f>
        <v>759.7319992</v>
      </c>
      <c r="M6" s="28">
        <f>((D6+D8*3/2+L8+(D12+D13)*3/2)*1000/900+L10)*0.94</f>
        <v>712.9699439</v>
      </c>
      <c r="N6" s="28">
        <f>((D6+D8*3/2+L8+(D12+D13)*3/2)+L10)*0.899</f>
        <v>614.5840868</v>
      </c>
      <c r="O6" s="28">
        <f>((H6+H8+O8+(I12)/2)*1000/600+O10)*0.932</f>
        <v>700.5116022</v>
      </c>
      <c r="P6" s="28">
        <f>((H6+H8*3/2+O8+I12*3/2)*1000/900+O10)*0.91</f>
        <v>683.2754492</v>
      </c>
      <c r="Q6" s="28">
        <f>((H6+H8*3/2+O8+I12*3/2)+O10)*0.874</f>
        <v>591.4942948</v>
      </c>
      <c r="R6" s="2" t="s">
        <v>335</v>
      </c>
    </row>
    <row r="7">
      <c r="A7" s="2" t="s">
        <v>336</v>
      </c>
      <c r="C7" s="2" t="s">
        <v>10</v>
      </c>
      <c r="D7" s="2" t="s">
        <v>337</v>
      </c>
      <c r="G7" s="2" t="s">
        <v>10</v>
      </c>
      <c r="H7" s="2" t="s">
        <v>337</v>
      </c>
      <c r="J7" s="2" t="s">
        <v>338</v>
      </c>
      <c r="K7" s="2" t="s">
        <v>338</v>
      </c>
      <c r="L7" s="2" t="s">
        <v>339</v>
      </c>
      <c r="O7" s="2" t="s">
        <v>339</v>
      </c>
      <c r="R7" s="2">
        <v>67.0</v>
      </c>
    </row>
    <row r="8">
      <c r="A8" s="19">
        <v>9.26</v>
      </c>
      <c r="C8" s="26">
        <f>'성적입력'!C8</f>
        <v>100</v>
      </c>
      <c r="D8" s="27">
        <f>SUM(20*((C8-C2)/D2)+100)</f>
        <v>145.2708239</v>
      </c>
      <c r="G8" s="26">
        <f>'성적입력'!F8</f>
        <v>96</v>
      </c>
      <c r="H8" s="27">
        <f>SUM(20*((G8-37.26)/23.19)+100)</f>
        <v>150.6597671</v>
      </c>
      <c r="J8" s="26">
        <f>IFS(C10=1, 0, C10=2,0.5, C10=3,2, C10=4,4, C10=5,6, C10=6,8, C10=7,10, C10=8,12, C10=9,14)</f>
        <v>0</v>
      </c>
      <c r="K8" s="26">
        <f>IFS(G10=1, 0, G10=2,0.5, G10=3,2, G10=4,4, G10=5,6, G10=6,8, G10=7,10, G10=8,12, G10=9,14)</f>
        <v>0.5</v>
      </c>
      <c r="L8" s="26">
        <f>IFS(C10=1,100, C10=2,95, C10=3,87.5, C10=4,75, C10=5,60, C10=6,40, C10=7,25, C10=8,12.5, C10=9,5)</f>
        <v>100</v>
      </c>
      <c r="O8" s="26">
        <f>IFS(G10=1,100, G10=2,95, G10=3,87.5, G10=4,75, G10=5,60, G10=6,40, G10=7,25, G10=8,12.5, G10=9,5)</f>
        <v>95</v>
      </c>
      <c r="R8" s="2" t="s">
        <v>340</v>
      </c>
    </row>
    <row r="9">
      <c r="A9" s="19" t="s">
        <v>341</v>
      </c>
      <c r="C9" s="2" t="s">
        <v>13</v>
      </c>
      <c r="G9" s="2" t="s">
        <v>13</v>
      </c>
      <c r="J9" s="2" t="s">
        <v>342</v>
      </c>
      <c r="K9" s="2" t="s">
        <v>342</v>
      </c>
      <c r="L9" s="2" t="s">
        <v>343</v>
      </c>
      <c r="O9" s="2" t="s">
        <v>343</v>
      </c>
      <c r="R9" s="2">
        <v>69.0</v>
      </c>
    </row>
    <row r="10">
      <c r="A10" s="2">
        <v>21.67</v>
      </c>
      <c r="C10" s="26">
        <f>'성적입력'!C10</f>
        <v>1</v>
      </c>
      <c r="G10" s="26">
        <f>'성적입력'!F10</f>
        <v>2</v>
      </c>
      <c r="J10" s="26">
        <f>IFS(C15&lt;=3,0, C15=4,0.4, C15=5,0.8, C15=6,1.2, C15=7,1.6, C15=8,2, C15=9,2.4)</f>
        <v>0</v>
      </c>
      <c r="K10" s="26">
        <f>IFS(G26&lt;=3,0, G26=4,0.4, G26=5,0.8, G26=6,1.2, G26=7,1.6, G26=8,2, G26=9,2.4)</f>
        <v>0</v>
      </c>
      <c r="L10" s="26">
        <f>IFS(C15&lt;=4,10,  C15=5,9.8, C15=6,9.6, C15=7,9.4, C15=8,9.2, C15=9,9)</f>
        <v>10</v>
      </c>
      <c r="O10" s="26">
        <f>IFS(G26&lt;=4,10,  G26=5,9.8, G26=6,9.6, G26=7,9.4, G26=8,9.2, G26=9,9)</f>
        <v>10</v>
      </c>
      <c r="R10" s="2" t="s">
        <v>344</v>
      </c>
    </row>
    <row r="11">
      <c r="A11" s="2" t="s">
        <v>345</v>
      </c>
      <c r="C11" s="2" t="s">
        <v>16</v>
      </c>
      <c r="D11" s="2" t="s">
        <v>346</v>
      </c>
      <c r="G11" s="2" t="s">
        <v>16</v>
      </c>
      <c r="H11" s="2" t="s">
        <v>347</v>
      </c>
      <c r="I11" s="2" t="s">
        <v>348</v>
      </c>
      <c r="L11" s="2" t="s">
        <v>349</v>
      </c>
      <c r="M11" s="2" t="s">
        <v>350</v>
      </c>
      <c r="N11" s="2" t="s">
        <v>351</v>
      </c>
      <c r="O11" s="2" t="s">
        <v>352</v>
      </c>
      <c r="R11" s="2">
        <v>68.0</v>
      </c>
    </row>
    <row r="12">
      <c r="A12" s="2">
        <v>10.13</v>
      </c>
      <c r="B12" s="2" t="s">
        <v>353</v>
      </c>
      <c r="C12" s="26">
        <f>'성적입력'!C12</f>
        <v>50</v>
      </c>
      <c r="D12" s="27">
        <f>SUM(10*((C12-A6)/A8)+50)</f>
        <v>68.58531317</v>
      </c>
      <c r="F12" s="2" t="s">
        <v>17</v>
      </c>
      <c r="G12" s="26" t="str">
        <f>'성적입력'!F12</f>
        <v/>
      </c>
      <c r="H12" s="27" t="str">
        <f>IF(G12:G24="", "", (10*((G12-I2)/J2)+50))</f>
        <v/>
      </c>
      <c r="I12" s="27">
        <f>SUM(H12:H24)</f>
        <v>146.4639097</v>
      </c>
      <c r="L12" s="28">
        <f>((D6+D8+(D12+D13)*0.8)/560*1000-L14+L16)*0.963</f>
        <v>694.7514675</v>
      </c>
      <c r="M12" s="28">
        <f>((D6+D8*1.2+(D12+D13))/640*1000-L14+L16)*0.975</f>
        <v>705.6161461</v>
      </c>
      <c r="N12" s="28">
        <f>((H6+H8+I12*0.8)/560*1000-N14+N16)*0.94</f>
        <v>667.7899445</v>
      </c>
      <c r="O12" s="28">
        <f>((H6+H8*1.2+I12)/640*1000-N14+N16)*0.95</f>
        <v>679.5721728</v>
      </c>
      <c r="R12" s="2" t="s">
        <v>354</v>
      </c>
    </row>
    <row r="13">
      <c r="B13" s="2" t="s">
        <v>355</v>
      </c>
      <c r="C13" s="26">
        <f>'성적입력'!C14</f>
        <v>50</v>
      </c>
      <c r="D13" s="27">
        <f>SUM(10*((C13-A10)/A12)+50)</f>
        <v>77.96643633</v>
      </c>
      <c r="F13" s="2" t="s">
        <v>20</v>
      </c>
      <c r="G13" s="26" t="str">
        <f>'성적입력'!F13</f>
        <v/>
      </c>
      <c r="H13" s="27" t="str">
        <f>IF(G12:G24="", "", (10*((G13-K2)/L2)+50))</f>
        <v/>
      </c>
      <c r="L13" s="2" t="s">
        <v>356</v>
      </c>
      <c r="N13" s="2" t="s">
        <v>356</v>
      </c>
      <c r="R13" s="2">
        <v>82.0</v>
      </c>
    </row>
    <row r="14">
      <c r="C14" s="2" t="s">
        <v>24</v>
      </c>
      <c r="F14" s="2" t="s">
        <v>22</v>
      </c>
      <c r="G14" s="26" t="str">
        <f>'성적입력'!F14</f>
        <v/>
      </c>
      <c r="H14" s="27" t="str">
        <f>IF(G12:G24="", "", (10*((G14-M2)/N2)+50))</f>
        <v/>
      </c>
      <c r="L14" s="26">
        <f>IFS(C10=1,0, C10=2,3, C10=3,6, C10=4,9, C10=5,12, C10=6,15, C10=7,18, C10=8,21, C10=9,24)</f>
        <v>0</v>
      </c>
      <c r="N14" s="2">
        <f>IFS(G10=1,0, G10=2,3, G10=3,6, G10=4,9, G10=5,12, G10=6,15, G10=7,18, G10=8,21, G10=9,24)</f>
        <v>3</v>
      </c>
      <c r="R14" s="2" t="s">
        <v>357</v>
      </c>
    </row>
    <row r="15">
      <c r="B15" s="2" t="s">
        <v>358</v>
      </c>
      <c r="C15" s="26">
        <f>'성적입력'!C16</f>
        <v>1</v>
      </c>
      <c r="F15" s="2" t="s">
        <v>25</v>
      </c>
      <c r="G15" s="26" t="str">
        <f>'성적입력'!F15</f>
        <v/>
      </c>
      <c r="H15" s="27" t="str">
        <f>IF(G12:G24="", "", (10*((G15-O2)/P2)+50))</f>
        <v/>
      </c>
      <c r="L15" s="2" t="s">
        <v>359</v>
      </c>
      <c r="N15" s="2" t="s">
        <v>359</v>
      </c>
      <c r="R15" s="2">
        <v>79.0</v>
      </c>
    </row>
    <row r="16">
      <c r="B16" s="2" t="str">
        <f>(IFS('성적입력'!G5="문", "문과", '성적입력'!G5="이", "이과"))</f>
        <v>문과</v>
      </c>
      <c r="F16" s="2" t="s">
        <v>27</v>
      </c>
      <c r="G16" s="26" t="str">
        <f>'성적입력'!F16</f>
        <v/>
      </c>
      <c r="H16" s="27" t="str">
        <f>IF(G12:G24="", "", (10*((G16-Q2)/R2)+50))</f>
        <v/>
      </c>
      <c r="L16" s="26">
        <f>IFS(C15&lt;=4,10,  C15=5,9.8, C15=6,9.6, C15=7,9.4, C15=8,9.2, C15=9,8)</f>
        <v>10</v>
      </c>
      <c r="N16" s="26">
        <f>IFS(G26&lt;=4,10,  G26=5,9.8, G26=6,9.6, G26=7,9.4, G26=8,9.2, G26=9,8)</f>
        <v>10</v>
      </c>
      <c r="R16" s="2" t="s">
        <v>360</v>
      </c>
    </row>
    <row r="17">
      <c r="B17" s="2">
        <v>8.0</v>
      </c>
      <c r="F17" s="2" t="s">
        <v>29</v>
      </c>
      <c r="G17" s="26" t="str">
        <f>'성적입력'!F17</f>
        <v/>
      </c>
      <c r="H17" s="27" t="str">
        <f>IF(G12:G24="", "", (10*((G17-S2)/T2)+50))</f>
        <v/>
      </c>
      <c r="J17" s="2" t="s">
        <v>361</v>
      </c>
      <c r="K17" s="2" t="s">
        <v>362</v>
      </c>
      <c r="L17" s="2" t="s">
        <v>363</v>
      </c>
      <c r="M17" s="2" t="s">
        <v>364</v>
      </c>
      <c r="R17" s="2">
        <v>71.0</v>
      </c>
    </row>
    <row r="18">
      <c r="B18" s="2" t="s">
        <v>365</v>
      </c>
      <c r="C18" s="2" t="s">
        <v>366</v>
      </c>
      <c r="F18" s="2" t="s">
        <v>30</v>
      </c>
      <c r="G18" s="26" t="str">
        <f>'성적입력'!F18</f>
        <v/>
      </c>
      <c r="H18" s="27" t="str">
        <f>IF(G12:G24="", "", (10*((G18-U2)/V2)+50))</f>
        <v/>
      </c>
      <c r="J18" s="28">
        <f>(D6*1.1+D8*1.3+(D12+D13)*0.6+J20+J22)*0.98</f>
        <v>525.5443567</v>
      </c>
      <c r="K18" s="28">
        <f>(D6*1.1+D8*1.3+(D12+D13)*0.6+J20+J22)*0.98</f>
        <v>525.5443567</v>
      </c>
      <c r="L18" s="28">
        <f>(H6*1.1+H8*1.3+I12*0.6+L20+L22)*0.9593</f>
        <v>509.796575</v>
      </c>
      <c r="M18" s="28">
        <f>(H6*1.1+H8*1.3+I12*0.6+L20+L22)*0.968</f>
        <v>514.4199777</v>
      </c>
      <c r="R18" s="2" t="s">
        <v>367</v>
      </c>
    </row>
    <row r="19">
      <c r="B19" s="2">
        <v>136.0</v>
      </c>
      <c r="C19" s="2">
        <v>158.0</v>
      </c>
      <c r="F19" s="2" t="s">
        <v>32</v>
      </c>
      <c r="G19" s="26" t="str">
        <f>'성적입력'!F19</f>
        <v/>
      </c>
      <c r="H19" s="27" t="str">
        <f>IF(G12:G24="", "", (10*((G19-W2)/X2)+50))</f>
        <v/>
      </c>
      <c r="J19" s="2" t="s">
        <v>368</v>
      </c>
      <c r="L19" s="2" t="s">
        <v>368</v>
      </c>
      <c r="R19" s="2">
        <v>71.0</v>
      </c>
    </row>
    <row r="20">
      <c r="B20" s="2" t="s">
        <v>369</v>
      </c>
      <c r="C20" s="2" t="s">
        <v>370</v>
      </c>
      <c r="F20" s="2" t="s">
        <v>34</v>
      </c>
      <c r="G20" s="26" t="str">
        <f>'성적입력'!F20</f>
        <v/>
      </c>
      <c r="H20" s="27" t="str">
        <f>IF(G12:G24="", "", (10*((G20-Y2)/Z2)+50))</f>
        <v/>
      </c>
      <c r="J20" s="2">
        <f>IFS(C10=1, 100, C10=2,99, C10=3,98, C10=4,97, C10=5,96, C10=6,95, C10=7,94, C10=8,93, C10=9,92)</f>
        <v>100</v>
      </c>
      <c r="L20" s="26">
        <f>IFS(G10=1, 100, G10=2,99, G10=3,98, G10=4,97, G10=5,96, G10=6,95, G10=7,94, G10=8,93, G10=9,92)</f>
        <v>99</v>
      </c>
      <c r="R20" s="2" t="s">
        <v>371</v>
      </c>
    </row>
    <row r="21">
      <c r="B21" s="2">
        <v>145.0</v>
      </c>
      <c r="C21" s="2">
        <v>156.0</v>
      </c>
      <c r="F21" s="2" t="s">
        <v>35</v>
      </c>
      <c r="G21" s="26">
        <f>'성적입력'!F21</f>
        <v>50</v>
      </c>
      <c r="H21" s="27">
        <f>IF(G12:G24="", "", (10*((G21-I4)/J4)+50))</f>
        <v>71.75521822</v>
      </c>
      <c r="J21" s="2" t="s">
        <v>372</v>
      </c>
      <c r="L21" s="2" t="s">
        <v>373</v>
      </c>
      <c r="R21" s="2">
        <v>74.0</v>
      </c>
    </row>
    <row r="22">
      <c r="B22" s="2" t="s">
        <v>374</v>
      </c>
      <c r="F22" s="2" t="s">
        <v>37</v>
      </c>
      <c r="G22" s="26" t="str">
        <f>'성적입력'!F22</f>
        <v/>
      </c>
      <c r="H22" s="27" t="str">
        <f>IF(G12:G24="", "", (10*((G22-K4)/L4)+50))</f>
        <v/>
      </c>
      <c r="J22" s="26">
        <f>IFS(C15&lt;=4,10,  C15=5,9.5, C15=6,9, C15=7,8.5, C15=8,8, C15=9,7.5)</f>
        <v>10</v>
      </c>
      <c r="L22" s="26">
        <f>IFS(G26&lt;=4,10,  G26=5,9.5, G26=6,9, G26=7,8.5, G26=8,8, G26=9,7.5)</f>
        <v>10</v>
      </c>
      <c r="R22" s="2" t="s">
        <v>375</v>
      </c>
    </row>
    <row r="23">
      <c r="B23" s="29">
        <f>sum(D12,D13)</f>
        <v>146.5517495</v>
      </c>
      <c r="F23" s="2" t="s">
        <v>38</v>
      </c>
      <c r="G23" s="26" t="str">
        <f>'성적입력'!F23</f>
        <v/>
      </c>
      <c r="H23" s="27" t="str">
        <f>IF(G12:G24="", "", (10*((G23-M4)/N4)+50))</f>
        <v/>
      </c>
      <c r="J23" s="2" t="s">
        <v>376</v>
      </c>
      <c r="K23" s="2" t="s">
        <v>377</v>
      </c>
      <c r="L23" s="2" t="s">
        <v>378</v>
      </c>
      <c r="M23" s="2" t="s">
        <v>379</v>
      </c>
      <c r="R23" s="2">
        <v>72.0</v>
      </c>
    </row>
    <row r="24">
      <c r="F24" s="2" t="s">
        <v>40</v>
      </c>
      <c r="G24" s="26">
        <f>'성적입력'!F24</f>
        <v>50</v>
      </c>
      <c r="H24" s="27">
        <f>IF(G12:G24="", "", (10*((G24-O4)/P4)+50))</f>
        <v>74.7086915</v>
      </c>
      <c r="J24" s="28">
        <f>(D6*1.75+D8*1.75+(D12+D13)*1.5+J26+J28)*0.982</f>
        <v>807.0775245</v>
      </c>
      <c r="K24" s="28">
        <f>(D6*1.5+D8*1.75+(D12+D12)*1.75+J26+J28)</f>
        <v>808.1179438</v>
      </c>
      <c r="L24" s="28">
        <f>(H6*1.75+H8*1.75+I12*1.5+L26+L28)*0.958</f>
        <v>776.9312259</v>
      </c>
      <c r="M24" s="28">
        <f>(H6*1.5+H8*1.75+I12*1.75+L26+L28)*0.95</f>
        <v>775.2841255</v>
      </c>
      <c r="R24" s="2" t="s">
        <v>380</v>
      </c>
    </row>
    <row r="25">
      <c r="G25" s="2" t="s">
        <v>24</v>
      </c>
      <c r="J25" s="2" t="s">
        <v>381</v>
      </c>
      <c r="L25" s="2" t="s">
        <v>381</v>
      </c>
      <c r="R25" s="2">
        <v>73.0</v>
      </c>
    </row>
    <row r="26">
      <c r="G26" s="26">
        <f>'성적입력'!F26</f>
        <v>1</v>
      </c>
      <c r="J26" s="2">
        <f>IFS(C10=1, 100, C10=2,97, C10=3,92, C10=4,86, C10=5,75, C10=6,64, C10=7,58, C10=8,53, C10=9,50)</f>
        <v>100</v>
      </c>
      <c r="L26" s="26">
        <f>IFS(G10=1, 100, G10=2,97, G10=3,92, G10=4,86, G10=5,75, G10=6,64, G10=7,58, G10=8,53, G10=9,50)</f>
        <v>97</v>
      </c>
      <c r="R26" s="2" t="s">
        <v>382</v>
      </c>
    </row>
    <row r="27">
      <c r="J27" s="2" t="s">
        <v>383</v>
      </c>
      <c r="L27" s="2" t="s">
        <v>383</v>
      </c>
      <c r="R27" s="2">
        <v>65.0</v>
      </c>
    </row>
    <row r="28">
      <c r="J28" s="26">
        <f>IFS(C15&lt;=4,10,  C15=5,9, C15=6,8, C15=7,7, C15=8,6, C15=9,5)</f>
        <v>10</v>
      </c>
      <c r="L28" s="26">
        <f>IFS(G26&lt;=4,10,  G26=5,9, G26=6,8, G26=7,7, G26=8,6, G26=9,5)</f>
        <v>10</v>
      </c>
      <c r="R28" s="2" t="s">
        <v>384</v>
      </c>
    </row>
    <row r="29">
      <c r="H29" s="2" t="s">
        <v>385</v>
      </c>
      <c r="I29" s="2" t="s">
        <v>386</v>
      </c>
      <c r="J29" s="2" t="s">
        <v>387</v>
      </c>
      <c r="K29" s="2" t="s">
        <v>388</v>
      </c>
      <c r="L29" s="2" t="s">
        <v>389</v>
      </c>
      <c r="M29" s="2" t="s">
        <v>390</v>
      </c>
      <c r="N29" s="2" t="s">
        <v>391</v>
      </c>
      <c r="O29" s="2" t="s">
        <v>392</v>
      </c>
      <c r="R29" s="2">
        <v>75.0</v>
      </c>
    </row>
    <row r="30">
      <c r="H30" s="30">
        <f>((D6/B19)*200+(D8/B21)*350+K32+(D12+D13)/(B23*2)*200-K34)*1.339</f>
        <v>1004.922379</v>
      </c>
      <c r="I30" s="28">
        <f>((D6/B19)*300+(D8/B21)*400+J32+(D12+D13)/(B23*2)*200-J34)*1.112</f>
        <v>1001.377969</v>
      </c>
      <c r="J30" s="28">
        <f>((D6/B19)*300 + (D8/B21)*300 +J32+(D12+D13)/(B23*2)*300-J34)*1.18</f>
        <v>1003.392918</v>
      </c>
      <c r="K30" s="28">
        <f>((D6/B19)*200+(D8/B21)*400+K32+(D12+D13)/(B23*2)*350-K34)*1.146</f>
        <v>1003.432486</v>
      </c>
      <c r="L30" s="28">
        <f>((H6/C19)*300+(H8/C21)*300+(I12)/(135*2)*300+L32-L34)*1.16</f>
        <v>913.9211796</v>
      </c>
      <c r="M30" s="28">
        <f>((H6/C19)*200+(H8/C21)*400+I12/(140*2)*350+M32-M34)*1.133</f>
        <v>936.97254</v>
      </c>
      <c r="N30" s="28">
        <f>((H6/C19)*300+(H8/C21)*400+I12/(135*2)*200+L32-L34)*1.101</f>
        <v>914.0435578</v>
      </c>
      <c r="O30" s="28">
        <f>((H6/C19)*200+(H8/C21)+350+I12/(140*2)*200+M32-M34)*1.325</f>
        <v>944.9629312</v>
      </c>
    </row>
    <row r="31">
      <c r="J31" s="2" t="s">
        <v>393</v>
      </c>
      <c r="K31" s="2" t="s">
        <v>393</v>
      </c>
      <c r="L31" s="2" t="s">
        <v>393</v>
      </c>
      <c r="M31" s="2" t="s">
        <v>393</v>
      </c>
    </row>
    <row r="32">
      <c r="J32" s="26">
        <f>IFS(C10=1, 100, C10=2,96, C10=3,90, C10=4,82, C10=5,72, C10=6,60, C10=7,46, C10=8,30, C10=9,12)</f>
        <v>100</v>
      </c>
      <c r="K32" s="26">
        <f>IFS(C10=1, 100, C10=2,98, C10=3,94, C10=4,88, C10=5,80, C10=6,70, C10=7,58, C10=8,44, C10=9,20)</f>
        <v>100</v>
      </c>
      <c r="L32" s="26">
        <f>IFS(G10=1, 100, G10=2,96, G10=3,90, G10=4,82, G10=5,72, G10=6,60, G10=7,46, G10=8,30, G10=9,12)</f>
        <v>96</v>
      </c>
      <c r="M32" s="26">
        <f>IFS(G10=1, 100, G10=2,98, G10=3,94, G10=4,88, G10=5,80, G10=6,70, G10=7,58, G10=8,44, G10=9,20)</f>
        <v>98</v>
      </c>
    </row>
    <row r="33">
      <c r="J33" s="2" t="s">
        <v>394</v>
      </c>
      <c r="K33" s="2" t="s">
        <v>394</v>
      </c>
      <c r="L33" s="2" t="s">
        <v>394</v>
      </c>
      <c r="M33" s="2" t="s">
        <v>394</v>
      </c>
    </row>
    <row r="34">
      <c r="J34" s="31">
        <f>IFS(C15&lt;=3,0,  C15=4,0.1,  C15=5,0.2, C15=6,0.3, C15=7,0.4, C15=8,0.5, C15=9,0.6)</f>
        <v>0</v>
      </c>
      <c r="K34" s="26">
        <f>IFS(C15&lt;=4,0, C15=5,0.1, C15=6,0.2, C15=7,0.3, C15=8,0.4, C15=9,0.5)</f>
        <v>0</v>
      </c>
      <c r="L34" s="26">
        <f>IFS(G26&lt;=3,0,  G26=4,0.1,  G26=5,0.2, G26=6,0.3, G26=7,0.4, G26=8,0.5, G26=9,0.6)</f>
        <v>0</v>
      </c>
      <c r="M34" s="26">
        <f>IFS(G26&lt;=4,0, G26=5,0.1, G26=6,0.2, G26=7,0.3, G26=8,0.4, G26=9,0.5)</f>
        <v>0</v>
      </c>
    </row>
    <row r="35">
      <c r="H35" s="2" t="s">
        <v>395</v>
      </c>
      <c r="I35" s="2" t="s">
        <v>396</v>
      </c>
      <c r="J35" s="2" t="s">
        <v>397</v>
      </c>
    </row>
    <row r="36">
      <c r="H36" s="28">
        <f>(D6*40/100)*5+((D8*40/100)*5)+((D12+D13)*20/100)*5+H38+I38</f>
        <v>818.8872718</v>
      </c>
      <c r="I36" s="28">
        <f>(D6*35/100)*5+(D8*45/100)*5+((D12+D13)*20/100)*5+H38+I38</f>
        <v>821.2307434</v>
      </c>
      <c r="J36" s="28">
        <f>(D6*25/100*5)+(D8*40/100*5)+(D12+D13)*35/100*5+H38+I38</f>
        <v>826.8783809</v>
      </c>
    </row>
    <row r="37">
      <c r="H37" s="2" t="s">
        <v>398</v>
      </c>
      <c r="I37" s="2" t="s">
        <v>399</v>
      </c>
    </row>
    <row r="38">
      <c r="H38" s="26">
        <f>IFS(C10=1, 100, C10=2,98, C10=3,95, C10=4,92, C10=5,86, C10=6,75, C10=7,64, C10=8,58, C10=9,50)</f>
        <v>100</v>
      </c>
      <c r="I38" s="26">
        <f>IFS(C15&lt;=4,10, C15=5,9.6, C15=6,0.2, C15=7,8.8, C15=8,8.4, C15=9,8)</f>
        <v>10</v>
      </c>
    </row>
    <row r="39">
      <c r="H39" s="2" t="s">
        <v>400</v>
      </c>
      <c r="I39" s="2" t="s">
        <v>401</v>
      </c>
      <c r="J39" s="2" t="s">
        <v>402</v>
      </c>
    </row>
    <row r="40">
      <c r="H40" s="32">
        <f>(H6*40/100*5+H8*40/100*5+(I12)*20/100*5+H42+I42)</f>
        <v>807.9462689</v>
      </c>
      <c r="I40" s="28">
        <f>H6*35/100*5+H8*45/100*5+I12*20/100*5+H42+I42</f>
        <v>814.0908576</v>
      </c>
      <c r="J40" s="28">
        <f>H6*25/100*5+H8*45/100*5+I12*35/100*5+H42+I42</f>
        <v>860.8980836</v>
      </c>
    </row>
    <row r="41">
      <c r="H41" s="2" t="s">
        <v>398</v>
      </c>
      <c r="I41" s="2" t="s">
        <v>399</v>
      </c>
    </row>
    <row r="42">
      <c r="H42" s="33">
        <f>IFS(G10=1, 100, G10=2,98, G10=3,95, G10=4,92, G10=5,86, G10=6,75, G10=7,64, G10=8,58, G10=9,50)</f>
        <v>98</v>
      </c>
      <c r="I42" s="33">
        <f>IFS(G26&lt;=4,10, G26=5,9.6, G26=6,9.2, G26=7,8.8, G26=8,8.4, G26=9,8)</f>
        <v>10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63"/>
    <col customWidth="1" min="3" max="3" width="19.75"/>
    <col customWidth="1" min="5" max="5" width="17.75"/>
    <col customWidth="1" min="6" max="6" width="17.0"/>
  </cols>
  <sheetData>
    <row r="1">
      <c r="A1" s="2" t="s">
        <v>41</v>
      </c>
      <c r="B1" s="2" t="s">
        <v>42</v>
      </c>
      <c r="C1" s="2" t="s">
        <v>43</v>
      </c>
      <c r="D1" s="2" t="s">
        <v>44</v>
      </c>
      <c r="E1" s="34" t="s">
        <v>403</v>
      </c>
      <c r="F1" s="18" t="s">
        <v>404</v>
      </c>
    </row>
    <row r="2">
      <c r="A2" s="2" t="s">
        <v>46</v>
      </c>
      <c r="B2" s="2" t="s">
        <v>47</v>
      </c>
      <c r="C2" s="2" t="s">
        <v>48</v>
      </c>
      <c r="D2" s="2">
        <v>79.0</v>
      </c>
      <c r="E2" s="35" t="str">
        <f>IF('고12 계산식'!K6&gt;='대학식'!E2, "지원가능", "지원불리")</f>
        <v>지원불리</v>
      </c>
      <c r="F2" s="35" t="str">
        <f>IF('고12 계산식'!J6&gt;='대학식'!E2, "지원가능", "지원불리")</f>
        <v>지원가능</v>
      </c>
    </row>
    <row r="3">
      <c r="A3" s="2" t="s">
        <v>46</v>
      </c>
      <c r="B3" s="2" t="s">
        <v>47</v>
      </c>
      <c r="C3" s="2" t="s">
        <v>49</v>
      </c>
      <c r="D3" s="2">
        <v>25.0</v>
      </c>
      <c r="E3" s="35" t="str">
        <f>IF('고12 계산식'!K6&gt;='대학식'!E3, "지원가능", "지원불리")</f>
        <v>지원불리</v>
      </c>
      <c r="F3" s="35" t="str">
        <f>IF('고12 계산식'!J6&gt;='대학식'!E3, "지원가능", "지원불리")</f>
        <v>지원가능</v>
      </c>
    </row>
    <row r="4">
      <c r="A4" s="2" t="s">
        <v>46</v>
      </c>
      <c r="B4" s="2" t="s">
        <v>47</v>
      </c>
      <c r="C4" s="2" t="s">
        <v>50</v>
      </c>
      <c r="D4" s="2">
        <v>50.0</v>
      </c>
      <c r="E4" s="35" t="str">
        <f>IF('고12 계산식'!K6&gt;='대학식'!E4, "지원가능", "지원불리")</f>
        <v>지원불리</v>
      </c>
      <c r="F4" s="35" t="str">
        <f>IF('고12 계산식'!J6&gt;='대학식'!E4, "지원가능", "지원불리")</f>
        <v>지원가능</v>
      </c>
    </row>
    <row r="5">
      <c r="A5" s="2" t="s">
        <v>46</v>
      </c>
      <c r="B5" s="2" t="s">
        <v>47</v>
      </c>
      <c r="C5" s="2" t="s">
        <v>51</v>
      </c>
      <c r="D5" s="2">
        <v>10.0</v>
      </c>
      <c r="E5" s="35" t="str">
        <f>IF('고12 계산식'!K6&gt;='대학식'!E5, "지원가능", "지원불리")</f>
        <v>지원불리</v>
      </c>
      <c r="F5" s="35" t="str">
        <f>IF('고12 계산식'!J6&gt;='대학식'!E5, "지원가능", "지원불리")</f>
        <v>지원가능</v>
      </c>
    </row>
    <row r="6">
      <c r="A6" s="2" t="s">
        <v>46</v>
      </c>
      <c r="B6" s="2" t="s">
        <v>47</v>
      </c>
      <c r="C6" s="2" t="s">
        <v>52</v>
      </c>
      <c r="D6" s="2">
        <v>9.0</v>
      </c>
      <c r="E6" s="35" t="str">
        <f>IF('고12 계산식'!K6&gt;='대학식'!E6, "지원가능", "지원불리")</f>
        <v>지원불리</v>
      </c>
      <c r="F6" s="35" t="str">
        <f>IF('고12 계산식'!J6&gt;='대학식'!E6, "지원가능", "지원불리")</f>
        <v>지원가능</v>
      </c>
    </row>
    <row r="7">
      <c r="A7" s="2" t="s">
        <v>46</v>
      </c>
      <c r="B7" s="2" t="s">
        <v>47</v>
      </c>
      <c r="C7" s="2" t="s">
        <v>53</v>
      </c>
      <c r="D7" s="2">
        <v>8.0</v>
      </c>
      <c r="E7" s="35" t="str">
        <f>IF('고12 계산식'!K6&gt;='대학식'!E7, "지원가능", "지원불리")</f>
        <v>지원불리</v>
      </c>
      <c r="F7" s="35" t="str">
        <f>IF('고12 계산식'!J6&gt;='대학식'!E7, "지원가능", "지원불리")</f>
        <v>지원가능</v>
      </c>
    </row>
    <row r="8">
      <c r="A8" s="2" t="s">
        <v>46</v>
      </c>
      <c r="B8" s="2" t="s">
        <v>47</v>
      </c>
      <c r="C8" s="2" t="s">
        <v>54</v>
      </c>
      <c r="D8" s="2">
        <v>6.0</v>
      </c>
      <c r="E8" s="35" t="str">
        <f>IF('고12 계산식'!K6&gt;='대학식'!E8, "지원가능", "지원불리")</f>
        <v>지원불리</v>
      </c>
      <c r="F8" s="35" t="str">
        <f>IF('고12 계산식'!J6&gt;='대학식'!E8, "지원가능", "지원불리")</f>
        <v>지원가능</v>
      </c>
    </row>
    <row r="9">
      <c r="A9" s="2" t="s">
        <v>46</v>
      </c>
      <c r="B9" s="2" t="s">
        <v>47</v>
      </c>
      <c r="C9" s="2" t="s">
        <v>55</v>
      </c>
      <c r="D9" s="2">
        <v>7.0</v>
      </c>
      <c r="E9" s="35" t="str">
        <f>IF('고12 계산식'!K6&gt;='대학식'!E9, "지원가능", "지원불리")</f>
        <v>지원불리</v>
      </c>
      <c r="F9" s="35" t="str">
        <f>IF('고12 계산식'!J6&gt;='대학식'!E9, "지원가능", "지원불리")</f>
        <v>지원가능</v>
      </c>
    </row>
    <row r="10">
      <c r="A10" s="2" t="s">
        <v>56</v>
      </c>
      <c r="B10" s="2" t="s">
        <v>47</v>
      </c>
      <c r="C10" s="2" t="s">
        <v>57</v>
      </c>
      <c r="D10" s="2">
        <v>9.0</v>
      </c>
      <c r="E10" s="35" t="str">
        <f>IFS('고12 계산식'!B16="문과", "지원불가", '고12 계산식'!K6&gt;='대학식'!E10, "지원가능", '고12 계산식'!K6&lt;'대학식'!E10, "지원불리")</f>
        <v>지원불가</v>
      </c>
      <c r="F10" s="35" t="str">
        <f>IF('고12 계산식'!J6&gt;='대학식'!E10, "지원가능", "지원불리")</f>
        <v>지원가능</v>
      </c>
    </row>
    <row r="11">
      <c r="A11" s="2" t="s">
        <v>56</v>
      </c>
      <c r="B11" s="2" t="s">
        <v>47</v>
      </c>
      <c r="C11" s="2" t="s">
        <v>58</v>
      </c>
      <c r="D11" s="2">
        <v>4.0</v>
      </c>
      <c r="E11" s="35" t="str">
        <f>IFS('고12 계산식'!B16="문과", "지원불가", '고12 계산식'!K6&gt;='대학식'!E11, "지원가능", '고12 계산식'!K6&lt;'대학식'!E11, "지원불리")</f>
        <v>지원불가</v>
      </c>
      <c r="F11" s="35" t="str">
        <f>IF('고12 계산식'!J6&gt;='대학식'!E11, "지원가능", "지원불리")</f>
        <v>지원가능</v>
      </c>
    </row>
    <row r="12">
      <c r="A12" s="2" t="s">
        <v>56</v>
      </c>
      <c r="B12" s="2" t="s">
        <v>47</v>
      </c>
      <c r="C12" s="2" t="s">
        <v>59</v>
      </c>
      <c r="D12" s="2">
        <v>10.0</v>
      </c>
      <c r="E12" s="35" t="str">
        <f>IFS('고12 계산식'!B16="문과", "지원불가", '고12 계산식'!K6&gt;='대학식'!E12, "지원가능", '고12 계산식'!K6&lt;'대학식'!E12, "지원불리")</f>
        <v>지원불가</v>
      </c>
      <c r="F12" s="35" t="str">
        <f>IF('고12 계산식'!J6&gt;='대학식'!E12, "지원가능", "지원불리")</f>
        <v>지원가능</v>
      </c>
    </row>
    <row r="13">
      <c r="A13" s="2" t="s">
        <v>56</v>
      </c>
      <c r="B13" s="2" t="s">
        <v>47</v>
      </c>
      <c r="C13" s="2" t="s">
        <v>60</v>
      </c>
      <c r="D13" s="2">
        <v>5.0</v>
      </c>
      <c r="E13" s="35" t="str">
        <f>IFS('고12 계산식'!B16="문과", "지원불가", '고12 계산식'!K6&gt;='대학식'!E13, "지원가능", '고12 계산식'!K6&lt;'대학식'!E13, "지원불리")</f>
        <v>지원불가</v>
      </c>
      <c r="F13" s="35" t="str">
        <f>IF('고12 계산식'!J6&gt;='대학식'!E13, "지원가능", "지원불리")</f>
        <v>지원가능</v>
      </c>
    </row>
    <row r="14">
      <c r="A14" s="2" t="s">
        <v>56</v>
      </c>
      <c r="B14" s="2" t="s">
        <v>47</v>
      </c>
      <c r="C14" s="2" t="s">
        <v>61</v>
      </c>
      <c r="D14" s="2">
        <v>14.0</v>
      </c>
      <c r="E14" s="35" t="str">
        <f>IFS('고12 계산식'!B16="문과", "지원불가", '고12 계산식'!K6&gt;='대학식'!E14, "지원가능", '고12 계산식'!K6&lt;'대학식'!E14, "지원불리")</f>
        <v>지원불가</v>
      </c>
      <c r="F14" s="35" t="str">
        <f>IF('고12 계산식'!J6&gt;='대학식'!E14, "지원가능", "지원불리")</f>
        <v>지원가능</v>
      </c>
    </row>
    <row r="15">
      <c r="A15" s="2" t="s">
        <v>56</v>
      </c>
      <c r="B15" s="2" t="s">
        <v>47</v>
      </c>
      <c r="C15" s="2" t="s">
        <v>62</v>
      </c>
      <c r="D15" s="2">
        <v>20.0</v>
      </c>
      <c r="E15" s="35" t="str">
        <f>IFS('고12 계산식'!B16="문과", "지원불가", '고12 계산식'!K6&gt;='대학식'!E15, "지원가능", '고12 계산식'!K6&lt;'대학식'!E15, "지원불리")</f>
        <v>지원불가</v>
      </c>
      <c r="F15" s="35" t="str">
        <f>IF('고12 계산식'!J6&gt;='대학식'!E15, "지원가능", "지원불리")</f>
        <v>지원가능</v>
      </c>
    </row>
    <row r="16">
      <c r="A16" s="2" t="s">
        <v>56</v>
      </c>
      <c r="B16" s="2" t="s">
        <v>47</v>
      </c>
      <c r="C16" s="2" t="s">
        <v>63</v>
      </c>
      <c r="D16" s="2">
        <v>5.0</v>
      </c>
      <c r="E16" s="35" t="str">
        <f>IFS('고12 계산식'!B16="문과", "지원불가", '고12 계산식'!K6&gt;='대학식'!E16, "지원가능", '고12 계산식'!K6&lt;'대학식'!E16, "지원불리")</f>
        <v>지원불가</v>
      </c>
      <c r="F16" s="35" t="str">
        <f>IF('고12 계산식'!J6&gt;='대학식'!E16, "지원가능", "지원불리")</f>
        <v>지원가능</v>
      </c>
    </row>
    <row r="17">
      <c r="A17" s="2" t="s">
        <v>46</v>
      </c>
      <c r="B17" s="2" t="s">
        <v>47</v>
      </c>
      <c r="C17" s="2" t="s">
        <v>64</v>
      </c>
      <c r="D17" s="2">
        <v>19.0</v>
      </c>
      <c r="E17" s="35" t="str">
        <f>IF('고12 계산식'!K6&gt;='대학식'!E17, "지원가능", "지원불리")</f>
        <v>지원불리</v>
      </c>
      <c r="F17" s="35" t="str">
        <f>IF('고12 계산식'!J6&gt;='대학식'!E17, "지원가능", "지원불리")</f>
        <v>지원가능</v>
      </c>
    </row>
    <row r="18">
      <c r="A18" s="2" t="s">
        <v>46</v>
      </c>
      <c r="B18" s="2" t="s">
        <v>47</v>
      </c>
      <c r="C18" s="2" t="s">
        <v>65</v>
      </c>
      <c r="D18" s="2">
        <v>58.0</v>
      </c>
      <c r="E18" s="35" t="str">
        <f>IF('고12 계산식'!K6&gt;='대학식'!E18, "지원가능", "지원불리")</f>
        <v>지원불리</v>
      </c>
      <c r="F18" s="35" t="str">
        <f>IF('고12 계산식'!J6&gt;='대학식'!E18, "지원가능", "지원불리")</f>
        <v>지원가능</v>
      </c>
    </row>
    <row r="19">
      <c r="A19" s="2" t="s">
        <v>56</v>
      </c>
      <c r="B19" s="2" t="s">
        <v>47</v>
      </c>
      <c r="C19" s="2" t="s">
        <v>66</v>
      </c>
      <c r="D19" s="2">
        <v>17.0</v>
      </c>
      <c r="E19" s="35" t="str">
        <f>IFS('고12 계산식'!B16="문과", "지원불가", '고12 계산식'!K6&gt;='대학식'!E19, "지원가능", '고12 계산식'!K6&lt;'대학식'!E19, "지원불리")</f>
        <v>지원불가</v>
      </c>
      <c r="F19" s="35" t="str">
        <f>IF('고12 계산식'!J6&gt;='대학식'!E19, "지원가능", "지원불리")</f>
        <v>지원가능</v>
      </c>
    </row>
    <row r="20">
      <c r="A20" s="2" t="s">
        <v>56</v>
      </c>
      <c r="B20" s="2" t="s">
        <v>47</v>
      </c>
      <c r="C20" s="2" t="s">
        <v>67</v>
      </c>
      <c r="D20" s="2">
        <v>35.0</v>
      </c>
      <c r="E20" s="35" t="str">
        <f>IFS('고12 계산식'!B16="문과", "지원불가", '고12 계산식'!K6&gt;='대학식'!E20, "지원가능", '고12 계산식'!K6&lt;'대학식'!E20, "지원불리")</f>
        <v>지원불가</v>
      </c>
      <c r="F20" s="35" t="str">
        <f>IF('고12 계산식'!J6&gt;='대학식'!E20, "지원가능", "지원불리")</f>
        <v>지원가능</v>
      </c>
    </row>
    <row r="21">
      <c r="A21" s="2" t="s">
        <v>56</v>
      </c>
      <c r="B21" s="2" t="s">
        <v>47</v>
      </c>
      <c r="C21" s="2" t="s">
        <v>68</v>
      </c>
      <c r="D21" s="2">
        <v>26.0</v>
      </c>
      <c r="E21" s="35" t="str">
        <f>IFS('고12 계산식'!B16="문과", "지원불가", '고12 계산식'!K6&gt;='대학식'!E21, "지원가능", '고12 계산식'!K6&lt;'대학식'!E21, "지원불리")</f>
        <v>지원불가</v>
      </c>
      <c r="F21" s="35" t="str">
        <f>IF('고12 계산식'!J6&gt;='대학식'!E21, "지원가능", "지원불리")</f>
        <v>지원가능</v>
      </c>
    </row>
    <row r="22">
      <c r="A22" s="2" t="s">
        <v>56</v>
      </c>
      <c r="B22" s="2" t="s">
        <v>47</v>
      </c>
      <c r="C22" s="2" t="s">
        <v>69</v>
      </c>
      <c r="D22" s="2">
        <v>56.0</v>
      </c>
      <c r="E22" s="35" t="str">
        <f>IFS('고12 계산식'!B16="문과", "지원불가", '고12 계산식'!K6&gt;='대학식'!E22, "지원가능", '고12 계산식'!K6&lt;'대학식'!E22, "지원불리")</f>
        <v>지원불가</v>
      </c>
      <c r="F22" s="35" t="str">
        <f>IF('고12 계산식'!J6&gt;='대학식'!E22, "지원가능", "지원불리")</f>
        <v>지원가능</v>
      </c>
    </row>
    <row r="23">
      <c r="A23" s="2" t="s">
        <v>56</v>
      </c>
      <c r="B23" s="2" t="s">
        <v>47</v>
      </c>
      <c r="C23" s="2" t="s">
        <v>70</v>
      </c>
      <c r="D23" s="2">
        <v>30.0</v>
      </c>
      <c r="E23" s="35" t="str">
        <f>IFS('고12 계산식'!B16="문과", "지원불가", '고12 계산식'!K6&gt;='대학식'!E23, "지원가능", '고12 계산식'!K6&lt;'대학식'!E23, "지원불리")</f>
        <v>지원불가</v>
      </c>
      <c r="F23" s="35" t="str">
        <f>IF('고12 계산식'!J6&gt;='대학식'!E23, "지원가능", "지원불리")</f>
        <v>지원가능</v>
      </c>
    </row>
    <row r="24">
      <c r="A24" s="2" t="s">
        <v>56</v>
      </c>
      <c r="B24" s="2" t="s">
        <v>47</v>
      </c>
      <c r="C24" s="2" t="s">
        <v>71</v>
      </c>
      <c r="D24" s="2">
        <v>28.0</v>
      </c>
      <c r="E24" s="35" t="str">
        <f>IFS('고12 계산식'!B16="문과", "지원불가", '고12 계산식'!K6&gt;='대학식'!E24, "지원가능", '고12 계산식'!K6&lt;'대학식'!E24, "지원불리")</f>
        <v>지원불가</v>
      </c>
      <c r="F24" s="35" t="str">
        <f>IF('고12 계산식'!J6&gt;='대학식'!E24, "지원가능", "지원불리")</f>
        <v>지원가능</v>
      </c>
    </row>
    <row r="25">
      <c r="A25" s="2" t="s">
        <v>56</v>
      </c>
      <c r="B25" s="2" t="s">
        <v>47</v>
      </c>
      <c r="C25" s="2" t="s">
        <v>72</v>
      </c>
      <c r="D25" s="2">
        <v>12.0</v>
      </c>
      <c r="E25" s="35" t="str">
        <f>IFS('고12 계산식'!B16="문과", "지원불가", '고12 계산식'!K6&gt;='대학식'!E25, "지원가능", '고12 계산식'!K6&lt;'대학식'!E25, "지원불리")</f>
        <v>지원불가</v>
      </c>
      <c r="F25" s="35" t="str">
        <f>IF('고12 계산식'!J6&gt;='대학식'!E25, "지원가능", "지원불리")</f>
        <v>지원가능</v>
      </c>
    </row>
    <row r="26">
      <c r="A26" s="2" t="s">
        <v>56</v>
      </c>
      <c r="B26" s="2" t="s">
        <v>47</v>
      </c>
      <c r="C26" s="2" t="s">
        <v>73</v>
      </c>
      <c r="D26" s="2">
        <v>13.0</v>
      </c>
      <c r="E26" s="35" t="str">
        <f>IFS('고12 계산식'!B16="문과", "지원불가", '고12 계산식'!K6&gt;='대학식'!E26, "지원가능", '고12 계산식'!K6&lt;'대학식'!E26, "지원불리")</f>
        <v>지원불가</v>
      </c>
      <c r="F26" s="35" t="str">
        <f>IF('고12 계산식'!J6&gt;='대학식'!E26, "지원가능", "지원불리")</f>
        <v>지원가능</v>
      </c>
    </row>
    <row r="27">
      <c r="A27" s="2" t="s">
        <v>56</v>
      </c>
      <c r="B27" s="2" t="s">
        <v>47</v>
      </c>
      <c r="C27" s="2" t="s">
        <v>74</v>
      </c>
      <c r="D27" s="2">
        <v>5.0</v>
      </c>
      <c r="E27" s="35" t="str">
        <f>IFS('고12 계산식'!B16="문과", "지원불가", '고12 계산식'!K6&gt;='대학식'!E27, "지원가능", '고12 계산식'!K6&lt;'대학식'!E27, "지원불리")</f>
        <v>지원불가</v>
      </c>
      <c r="F27" s="35" t="str">
        <f>IF('고12 계산식'!J6&gt;='대학식'!E27, "지원가능", "지원불리")</f>
        <v>지원가능</v>
      </c>
    </row>
    <row r="28">
      <c r="A28" s="2" t="s">
        <v>56</v>
      </c>
      <c r="B28" s="2" t="s">
        <v>47</v>
      </c>
      <c r="C28" s="2" t="s">
        <v>75</v>
      </c>
      <c r="D28" s="2">
        <v>15.0</v>
      </c>
      <c r="E28" s="35" t="str">
        <f>IFS('고12 계산식'!B16="문과", "지원불가", '고12 계산식'!K6&gt;='대학식'!E28, "지원가능", '고12 계산식'!K6&lt;'대학식'!E28, "지원불리")</f>
        <v>지원불가</v>
      </c>
      <c r="F28" s="35" t="str">
        <f>IF('고12 계산식'!J6&gt;='대학식'!E28, "지원가능", "지원불리")</f>
        <v>지원가능</v>
      </c>
    </row>
    <row r="29">
      <c r="A29" s="2" t="s">
        <v>56</v>
      </c>
      <c r="B29" s="2" t="s">
        <v>47</v>
      </c>
      <c r="C29" s="2" t="s">
        <v>76</v>
      </c>
      <c r="D29" s="2">
        <v>12.0</v>
      </c>
      <c r="E29" s="35" t="str">
        <f>IFS('고12 계산식'!B16="문과", "지원불가", '고12 계산식'!K6&gt;='대학식'!E29, "지원가능", '고12 계산식'!K6&lt;'대학식'!E29, "지원불리")</f>
        <v>지원불가</v>
      </c>
      <c r="F29" s="35" t="str">
        <f>IF('고12 계산식'!J6&gt;='대학식'!E29, "지원가능", "지원불리")</f>
        <v>지원가능</v>
      </c>
    </row>
    <row r="30">
      <c r="A30" s="2" t="s">
        <v>46</v>
      </c>
      <c r="B30" s="2" t="s">
        <v>47</v>
      </c>
      <c r="C30" s="2" t="s">
        <v>77</v>
      </c>
      <c r="D30" s="2">
        <v>13.0</v>
      </c>
      <c r="E30" s="35" t="str">
        <f>IF('고12 계산식'!K6&gt;='대학식'!E30, "지원가능", "지원불리")</f>
        <v>지원불리</v>
      </c>
      <c r="F30" s="35" t="str">
        <f>IF('고12 계산식'!J6&gt;='대학식'!E30, "지원가능", "지원불리")</f>
        <v>지원가능</v>
      </c>
    </row>
    <row r="31">
      <c r="A31" s="2" t="s">
        <v>56</v>
      </c>
      <c r="B31" s="2" t="s">
        <v>47</v>
      </c>
      <c r="C31" s="2" t="s">
        <v>78</v>
      </c>
      <c r="D31" s="2">
        <v>23.0</v>
      </c>
      <c r="E31" s="35" t="str">
        <f>IFS('고12 계산식'!B16="문과", "지원불가", '고12 계산식'!K6&gt;='대학식'!E31, "지원가능", '고12 계산식'!K6&lt;'대학식'!E31, "지원불리")</f>
        <v>지원불가</v>
      </c>
      <c r="F31" s="35" t="str">
        <f>IF('고12 계산식'!J6&gt;='대학식'!E31, "지원가능", "지원불리")</f>
        <v>지원가능</v>
      </c>
    </row>
    <row r="32">
      <c r="A32" s="2" t="s">
        <v>46</v>
      </c>
      <c r="B32" s="2" t="s">
        <v>47</v>
      </c>
      <c r="C32" s="2" t="s">
        <v>79</v>
      </c>
      <c r="D32" s="2">
        <v>14.0</v>
      </c>
      <c r="E32" s="35" t="str">
        <f>IF('고12 계산식'!K6&gt;='대학식'!E32, "지원가능", "지원불리")</f>
        <v>지원불리</v>
      </c>
      <c r="F32" s="35" t="str">
        <f>IF('고12 계산식'!J6&gt;='대학식'!E32, "지원가능", "지원불리")</f>
        <v>지원가능</v>
      </c>
    </row>
    <row r="33">
      <c r="A33" s="2" t="s">
        <v>56</v>
      </c>
      <c r="B33" s="2" t="s">
        <v>47</v>
      </c>
      <c r="C33" s="2" t="s">
        <v>80</v>
      </c>
      <c r="D33" s="2">
        <v>16.0</v>
      </c>
      <c r="E33" s="35" t="str">
        <f>IFS('고12 계산식'!B16="문과", "지원불가", '고12 계산식'!K6&gt;='대학식'!E33, "지원가능", '고12 계산식'!K6&lt;'대학식'!E33, "지원불리")</f>
        <v>지원불가</v>
      </c>
      <c r="F33" s="35" t="str">
        <f>IF('고12 계산식'!J6&gt;='대학식'!E33, "지원가능", "지원불리")</f>
        <v>지원가능</v>
      </c>
    </row>
    <row r="34">
      <c r="A34" s="2" t="s">
        <v>56</v>
      </c>
      <c r="B34" s="2" t="s">
        <v>47</v>
      </c>
      <c r="C34" s="2" t="s">
        <v>81</v>
      </c>
      <c r="D34" s="2">
        <v>11.0</v>
      </c>
      <c r="E34" s="35" t="str">
        <f>IFS('고12 계산식'!B16="문과", "지원불가", '고12 계산식'!K6&gt;='대학식'!E34, "지원가능", '고12 계산식'!K6&lt;'대학식'!E34, "지원불리")</f>
        <v>지원불가</v>
      </c>
      <c r="F34" s="35" t="str">
        <f>IF('고12 계산식'!J6&gt;='대학식'!E34, "지원가능", "지원불리")</f>
        <v>지원가능</v>
      </c>
    </row>
    <row r="35">
      <c r="A35" s="2" t="s">
        <v>56</v>
      </c>
      <c r="B35" s="2" t="s">
        <v>47</v>
      </c>
      <c r="C35" s="2" t="s">
        <v>82</v>
      </c>
      <c r="D35" s="2">
        <v>15.0</v>
      </c>
      <c r="E35" s="35" t="str">
        <f>IFS('고12 계산식'!B16="문과", "지원불가", '고12 계산식'!K6&gt;='대학식'!E35, "지원가능", '고12 계산식'!K6&lt;'대학식'!E35, "지원불리")</f>
        <v>지원불가</v>
      </c>
      <c r="F35" s="35" t="str">
        <f>IF('고12 계산식'!J6&gt;='대학식'!E35, "지원가능", "지원불리")</f>
        <v>지원가능</v>
      </c>
    </row>
    <row r="36">
      <c r="A36" s="2" t="s">
        <v>56</v>
      </c>
      <c r="B36" s="2" t="s">
        <v>47</v>
      </c>
      <c r="C36" s="2" t="s">
        <v>83</v>
      </c>
      <c r="D36" s="2">
        <v>13.0</v>
      </c>
      <c r="E36" s="35" t="str">
        <f>IFS('고12 계산식'!B16="문과", "지원불가", '고12 계산식'!K6&gt;='대학식'!E36, "지원가능", '고12 계산식'!K6&lt;'대학식'!E36, "지원불리")</f>
        <v>지원불가</v>
      </c>
      <c r="F36" s="35" t="str">
        <f>IF('고12 계산식'!J6&gt;='대학식'!E36, "지원가능", "지원불리")</f>
        <v>지원가능</v>
      </c>
    </row>
    <row r="37">
      <c r="A37" s="2" t="s">
        <v>46</v>
      </c>
      <c r="B37" s="2" t="s">
        <v>47</v>
      </c>
      <c r="C37" s="2" t="s">
        <v>84</v>
      </c>
      <c r="D37" s="2">
        <v>10.0</v>
      </c>
      <c r="E37" s="35" t="str">
        <f>IF('고12 계산식'!K6&gt;='대학식'!E37, "지원가능", "지원불리")</f>
        <v>지원불리</v>
      </c>
      <c r="F37" s="35" t="str">
        <f>IF('고12 계산식'!J6&gt;='대학식'!E37, "지원가능", "지원불리")</f>
        <v>지원가능</v>
      </c>
    </row>
    <row r="38">
      <c r="A38" s="2" t="s">
        <v>46</v>
      </c>
      <c r="B38" s="2" t="s">
        <v>47</v>
      </c>
      <c r="C38" s="2" t="s">
        <v>85</v>
      </c>
      <c r="D38" s="2">
        <v>8.0</v>
      </c>
      <c r="E38" s="35" t="str">
        <f>IF('고12 계산식'!K6&gt;='대학식'!E38, "지원가능", "지원불리")</f>
        <v>지원불리</v>
      </c>
      <c r="F38" s="35" t="str">
        <f>IF('고12 계산식'!J6&gt;='대학식'!E38, "지원가능", "지원불리")</f>
        <v>지원가능</v>
      </c>
    </row>
    <row r="39">
      <c r="A39" s="2" t="s">
        <v>46</v>
      </c>
      <c r="B39" s="2" t="s">
        <v>47</v>
      </c>
      <c r="C39" s="2" t="s">
        <v>86</v>
      </c>
      <c r="D39" s="2">
        <v>6.0</v>
      </c>
      <c r="E39" s="35" t="str">
        <f>IF('고12 계산식'!K6&gt;='대학식'!E39, "지원가능", "지원불리")</f>
        <v>지원불리</v>
      </c>
      <c r="F39" s="35" t="str">
        <f>IF('고12 계산식'!J6&gt;='대학식'!E39, "지원가능", "지원불리")</f>
        <v>지원가능</v>
      </c>
    </row>
    <row r="40">
      <c r="A40" s="2" t="s">
        <v>46</v>
      </c>
      <c r="B40" s="2" t="s">
        <v>47</v>
      </c>
      <c r="C40" s="2" t="s">
        <v>87</v>
      </c>
      <c r="D40" s="2">
        <v>6.0</v>
      </c>
      <c r="E40" s="35" t="str">
        <f>IF('고12 계산식'!K6&gt;='대학식'!E40, "지원가능", "지원불리")</f>
        <v>지원불리</v>
      </c>
      <c r="F40" s="35" t="str">
        <f>IF('고12 계산식'!J6&gt;='대학식'!E40, "지원가능", "지원불리")</f>
        <v>지원가능</v>
      </c>
    </row>
    <row r="41">
      <c r="A41" s="2" t="s">
        <v>46</v>
      </c>
      <c r="B41" s="2" t="s">
        <v>47</v>
      </c>
      <c r="C41" s="2" t="s">
        <v>88</v>
      </c>
      <c r="D41" s="2">
        <v>7.0</v>
      </c>
      <c r="E41" s="35" t="str">
        <f>IF('고12 계산식'!K6&gt;='대학식'!E41, "지원가능", "지원불리")</f>
        <v>지원불리</v>
      </c>
      <c r="F41" s="35" t="str">
        <f>IF('고12 계산식'!J6&gt;='대학식'!E41, "지원가능", "지원불리")</f>
        <v>지원가능</v>
      </c>
    </row>
    <row r="42">
      <c r="A42" s="2" t="s">
        <v>46</v>
      </c>
      <c r="B42" s="2" t="s">
        <v>47</v>
      </c>
      <c r="C42" s="2" t="s">
        <v>89</v>
      </c>
      <c r="D42" s="2">
        <v>5.0</v>
      </c>
      <c r="E42" s="35" t="str">
        <f>IF('고12 계산식'!K6&gt;='대학식'!E42, "지원가능", "지원불리")</f>
        <v>지원불리</v>
      </c>
      <c r="F42" s="35" t="str">
        <f>IF('고12 계산식'!J6&gt;='대학식'!E42, "지원가능", "지원불리")</f>
        <v>지원가능</v>
      </c>
    </row>
    <row r="43">
      <c r="A43" s="2" t="s">
        <v>56</v>
      </c>
      <c r="B43" s="2" t="s">
        <v>47</v>
      </c>
      <c r="C43" s="2" t="s">
        <v>90</v>
      </c>
      <c r="D43" s="2">
        <v>9.0</v>
      </c>
      <c r="E43" s="35" t="str">
        <f>IFS('고12 계산식'!B16="문과", "지원불가", '고12 계산식'!K6&gt;='대학식'!E43, "지원가능", '고12 계산식'!K6&lt;'대학식'!E43, "지원불리")</f>
        <v>지원불가</v>
      </c>
      <c r="F43" s="35" t="str">
        <f>IF('고12 계산식'!J6&gt;='대학식'!E43, "지원가능", "지원불리")</f>
        <v>지원가능</v>
      </c>
    </row>
    <row r="44">
      <c r="A44" s="2" t="s">
        <v>56</v>
      </c>
      <c r="B44" s="2" t="s">
        <v>47</v>
      </c>
      <c r="C44" s="2" t="s">
        <v>91</v>
      </c>
      <c r="D44" s="2">
        <v>11.0</v>
      </c>
      <c r="E44" s="35" t="str">
        <f>IFS('고12 계산식'!B16="문과", "지원불가", '고12 계산식'!K6&gt;='대학식'!E44, "지원가능", '고12 계산식'!K6&lt;'대학식'!E44, "지원불리")</f>
        <v>지원불가</v>
      </c>
      <c r="F44" s="35" t="str">
        <f>IF('고12 계산식'!J6&gt;='대학식'!E44, "지원가능", "지원불리")</f>
        <v>지원가능</v>
      </c>
    </row>
    <row r="45">
      <c r="A45" s="2" t="s">
        <v>56</v>
      </c>
      <c r="B45" s="2" t="s">
        <v>47</v>
      </c>
      <c r="C45" s="2" t="s">
        <v>92</v>
      </c>
      <c r="D45" s="2">
        <v>12.0</v>
      </c>
      <c r="E45" s="35" t="str">
        <f>IFS('고12 계산식'!B16="문과", "지원불가", '고12 계산식'!K6&gt;='대학식'!E45, "지원가능", '고12 계산식'!K6&lt;'대학식'!E45, "지원불리")</f>
        <v>지원불가</v>
      </c>
      <c r="F45" s="35" t="str">
        <f>IF('고12 계산식'!J6&gt;='대학식'!E45, "지원가능", "지원불리")</f>
        <v>지원가능</v>
      </c>
    </row>
    <row r="46">
      <c r="A46" s="2" t="s">
        <v>56</v>
      </c>
      <c r="B46" s="2" t="s">
        <v>47</v>
      </c>
      <c r="C46" s="2" t="s">
        <v>93</v>
      </c>
      <c r="D46" s="2">
        <v>11.0</v>
      </c>
      <c r="E46" s="35" t="str">
        <f>IFS('고12 계산식'!B16="문과", "지원불가", '고12 계산식'!K6&gt;='대학식'!E46, "지원가능", '고12 계산식'!K6&lt;'대학식'!E46, "지원불리")</f>
        <v>지원불가</v>
      </c>
      <c r="F46" s="35" t="str">
        <f>IF('고12 계산식'!J6&gt;='대학식'!E46, "지원가능", "지원불리")</f>
        <v>지원가능</v>
      </c>
    </row>
    <row r="47">
      <c r="A47" s="2" t="s">
        <v>56</v>
      </c>
      <c r="B47" s="2" t="s">
        <v>47</v>
      </c>
      <c r="C47" s="2" t="s">
        <v>94</v>
      </c>
      <c r="D47" s="2">
        <v>8.0</v>
      </c>
      <c r="E47" s="35" t="str">
        <f>IFS('고12 계산식'!B16="문과", "지원불가", '고12 계산식'!K6&gt;='대학식'!E47, "지원가능", '고12 계산식'!K6&lt;'대학식'!E47, "지원불리")</f>
        <v>지원불가</v>
      </c>
      <c r="F47" s="35" t="str">
        <f>IF('고12 계산식'!J6&gt;='대학식'!E47, "지원가능", "지원불리")</f>
        <v>지원가능</v>
      </c>
    </row>
    <row r="48">
      <c r="A48" s="2" t="s">
        <v>46</v>
      </c>
      <c r="B48" s="2" t="s">
        <v>47</v>
      </c>
      <c r="C48" s="2" t="s">
        <v>95</v>
      </c>
      <c r="D48" s="2">
        <v>11.0</v>
      </c>
      <c r="E48" s="35" t="str">
        <f>IF('고12 계산식'!K6&gt;='대학식'!E48, "지원가능", "지원불리")</f>
        <v>지원불리</v>
      </c>
      <c r="F48" s="35" t="str">
        <f>IF('고12 계산식'!J6&gt;='대학식'!E48, "지원가능", "지원불리")</f>
        <v>지원가능</v>
      </c>
    </row>
    <row r="49">
      <c r="A49" s="2" t="s">
        <v>46</v>
      </c>
      <c r="B49" s="2" t="s">
        <v>47</v>
      </c>
      <c r="C49" s="2" t="s">
        <v>96</v>
      </c>
      <c r="D49" s="2">
        <v>7.0</v>
      </c>
      <c r="E49" s="35" t="str">
        <f>IF('고12 계산식'!K6&gt;='대학식'!E49, "지원가능", "지원불리")</f>
        <v>지원불리</v>
      </c>
      <c r="F49" s="35" t="str">
        <f>IF('고12 계산식'!J6&gt;='대학식'!E49, "지원가능", "지원불리")</f>
        <v>지원가능</v>
      </c>
    </row>
    <row r="50">
      <c r="A50" s="2" t="s">
        <v>56</v>
      </c>
      <c r="B50" s="2" t="s">
        <v>47</v>
      </c>
      <c r="C50" s="2" t="s">
        <v>97</v>
      </c>
      <c r="D50" s="2">
        <v>11.0</v>
      </c>
      <c r="E50" s="35" t="str">
        <f>IFS('고12 계산식'!B16="문과", "지원불가", '고12 계산식'!K6&gt;='대학식'!E50, "지원가능", '고12 계산식'!K6&lt;'대학식'!E50, "지원불리")</f>
        <v>지원불가</v>
      </c>
      <c r="F50" s="35" t="str">
        <f>IF('고12 계산식'!J6&gt;='대학식'!E50, "지원가능", "지원불리")</f>
        <v>지원가능</v>
      </c>
    </row>
    <row r="51">
      <c r="A51" s="2" t="s">
        <v>46</v>
      </c>
      <c r="B51" s="2" t="s">
        <v>47</v>
      </c>
      <c r="C51" s="2" t="s">
        <v>98</v>
      </c>
      <c r="D51" s="2">
        <v>9.0</v>
      </c>
      <c r="E51" s="35" t="str">
        <f>IF('고12 계산식'!K6&gt;='대학식'!E51, "지원가능", "지원불리")</f>
        <v>지원불리</v>
      </c>
      <c r="F51" s="35" t="str">
        <f>IF('고12 계산식'!J6&gt;='대학식'!E51, "지원가능", "지원불리")</f>
        <v>지원가능</v>
      </c>
    </row>
    <row r="52">
      <c r="A52" s="2" t="s">
        <v>46</v>
      </c>
      <c r="B52" s="2" t="s">
        <v>47</v>
      </c>
      <c r="C52" s="2" t="s">
        <v>99</v>
      </c>
      <c r="D52" s="2">
        <v>37.0</v>
      </c>
      <c r="E52" s="35" t="str">
        <f>IF('고12 계산식'!K6&gt;='대학식'!E52, "지원가능", "지원불리")</f>
        <v>지원불리</v>
      </c>
      <c r="F52" s="35" t="str">
        <f>IF('고12 계산식'!J6&gt;='대학식'!E52, "지원가능", "지원불리")</f>
        <v>지원가능</v>
      </c>
    </row>
    <row r="53">
      <c r="A53" s="2" t="s">
        <v>46</v>
      </c>
      <c r="B53" s="2" t="s">
        <v>100</v>
      </c>
      <c r="C53" s="2" t="s">
        <v>101</v>
      </c>
      <c r="D53" s="2">
        <v>25.0</v>
      </c>
      <c r="E53" s="35" t="str">
        <f>IF('고12 계산식'!O6&gt;='대학식'!E53, "지원가능", "지원불리")</f>
        <v>지원불리</v>
      </c>
      <c r="F53" s="35" t="str">
        <f>IF('고12 계산식'!L6&gt;='대학식'!E53, "지원가능", "지원불리")</f>
        <v>지원가능</v>
      </c>
    </row>
    <row r="54">
      <c r="A54" s="2" t="s">
        <v>46</v>
      </c>
      <c r="B54" s="2" t="s">
        <v>100</v>
      </c>
      <c r="C54" s="2" t="s">
        <v>102</v>
      </c>
      <c r="D54" s="2">
        <v>19.0</v>
      </c>
      <c r="E54" s="35" t="str">
        <f>IF('고12 계산식'!O6&gt;='대학식'!E54, "지원가능", "지원불리")</f>
        <v>지원불리</v>
      </c>
      <c r="F54" s="35" t="str">
        <f>IF('고12 계산식'!L6&gt;='대학식'!E54, "지원가능", "지원불리")</f>
        <v>지원가능</v>
      </c>
    </row>
    <row r="55">
      <c r="A55" s="2" t="s">
        <v>46</v>
      </c>
      <c r="B55" s="2" t="s">
        <v>100</v>
      </c>
      <c r="C55" s="2" t="s">
        <v>103</v>
      </c>
      <c r="D55" s="2">
        <v>42.0</v>
      </c>
      <c r="E55" s="35" t="str">
        <f>IF('고12 계산식'!O6&gt;='대학식'!E55, "지원가능", "지원불리")</f>
        <v>지원불리</v>
      </c>
      <c r="F55" s="35" t="str">
        <f>IF('고12 계산식'!L6&gt;='대학식'!E55, "지원가능", "지원불리")</f>
        <v>지원가능</v>
      </c>
    </row>
    <row r="56">
      <c r="A56" s="2" t="s">
        <v>46</v>
      </c>
      <c r="B56" s="2" t="s">
        <v>100</v>
      </c>
      <c r="C56" s="2" t="s">
        <v>104</v>
      </c>
      <c r="D56" s="2">
        <v>18.0</v>
      </c>
      <c r="E56" s="35" t="str">
        <f>IF('고12 계산식'!O6&gt;='대학식'!E56, "지원가능", "지원불리")</f>
        <v>지원불리</v>
      </c>
      <c r="F56" s="35" t="str">
        <f>IF('고12 계산식'!L6&gt;='대학식'!E56, "지원가능", "지원불리")</f>
        <v>지원가능</v>
      </c>
    </row>
    <row r="57">
      <c r="A57" s="2" t="s">
        <v>46</v>
      </c>
      <c r="B57" s="2" t="s">
        <v>100</v>
      </c>
      <c r="C57" s="2" t="s">
        <v>105</v>
      </c>
      <c r="D57" s="2">
        <v>18.0</v>
      </c>
      <c r="E57" s="35" t="str">
        <f>IF('고12 계산식'!O6&gt;='대학식'!E57, "지원가능", "지원불리")</f>
        <v>지원불리</v>
      </c>
      <c r="F57" s="35" t="str">
        <f>IF('고12 계산식'!L6&gt;='대학식'!E57, "지원가능", "지원불리")</f>
        <v>지원가능</v>
      </c>
    </row>
    <row r="58">
      <c r="A58" s="2" t="s">
        <v>46</v>
      </c>
      <c r="B58" s="2" t="s">
        <v>100</v>
      </c>
      <c r="C58" s="2" t="s">
        <v>106</v>
      </c>
      <c r="D58" s="2">
        <v>17.0</v>
      </c>
      <c r="E58" s="35" t="str">
        <f>IF('고12 계산식'!O6&gt;='대학식'!E58, "지원가능", "지원불리")</f>
        <v>지원불리</v>
      </c>
      <c r="F58" s="35" t="str">
        <f>IF('고12 계산식'!L6&gt;='대학식'!E58, "지원가능", "지원불리")</f>
        <v>지원가능</v>
      </c>
    </row>
    <row r="59">
      <c r="A59" s="2" t="s">
        <v>46</v>
      </c>
      <c r="B59" s="2" t="s">
        <v>100</v>
      </c>
      <c r="C59" s="2" t="s">
        <v>107</v>
      </c>
      <c r="D59" s="2">
        <v>25.0</v>
      </c>
      <c r="E59" s="35" t="str">
        <f>IF('고12 계산식'!O6&gt;='대학식'!E59, "지원가능", "지원불리")</f>
        <v>지원불리</v>
      </c>
      <c r="F59" s="35" t="str">
        <f>IF('고12 계산식'!L6&gt;='대학식'!E59, "지원가능", "지원불리")</f>
        <v>지원가능</v>
      </c>
    </row>
    <row r="60">
      <c r="A60" s="2" t="s">
        <v>46</v>
      </c>
      <c r="B60" s="2" t="s">
        <v>100</v>
      </c>
      <c r="C60" s="2" t="s">
        <v>108</v>
      </c>
      <c r="D60" s="2">
        <v>23.0</v>
      </c>
      <c r="E60" s="35" t="str">
        <f>IF('고12 계산식'!O6&gt;='대학식'!E60, "지원가능", "지원불리")</f>
        <v>지원불리</v>
      </c>
      <c r="F60" s="35" t="str">
        <f>IF('고12 계산식'!L6&gt;='대학식'!E60, "지원가능", "지원불리")</f>
        <v>지원가능</v>
      </c>
    </row>
    <row r="61">
      <c r="A61" s="2" t="s">
        <v>46</v>
      </c>
      <c r="B61" s="2" t="s">
        <v>100</v>
      </c>
      <c r="C61" s="2" t="s">
        <v>109</v>
      </c>
      <c r="D61" s="2">
        <v>108.0</v>
      </c>
      <c r="E61" s="35" t="str">
        <f>IF('고12 계산식'!O6&gt;='대학식'!E61, "지원가능", "지원불리")</f>
        <v>지원불리</v>
      </c>
      <c r="F61" s="35" t="str">
        <f>IF('고12 계산식'!L6&gt;='대학식'!E61, "지원가능", "지원불리")</f>
        <v>지원가능</v>
      </c>
    </row>
    <row r="62">
      <c r="A62" s="2" t="s">
        <v>46</v>
      </c>
      <c r="B62" s="2" t="s">
        <v>100</v>
      </c>
      <c r="C62" s="2" t="s">
        <v>52</v>
      </c>
      <c r="D62" s="2">
        <v>31.0</v>
      </c>
      <c r="E62" s="35" t="str">
        <f>IF('고12 계산식'!O6&gt;='대학식'!E62, "지원가능", "지원불리")</f>
        <v>지원불리</v>
      </c>
      <c r="F62" s="35" t="str">
        <f>IF('고12 계산식'!L6&gt;='대학식'!E62, "지원가능", "지원불리")</f>
        <v>지원가능</v>
      </c>
    </row>
    <row r="63">
      <c r="A63" s="2" t="s">
        <v>46</v>
      </c>
      <c r="B63" s="2" t="s">
        <v>100</v>
      </c>
      <c r="C63" s="2" t="s">
        <v>50</v>
      </c>
      <c r="D63" s="2">
        <v>153.0</v>
      </c>
      <c r="E63" s="35" t="str">
        <f>IF('고12 계산식'!O6&gt;='대학식'!E63, "지원가능", "지원불리")</f>
        <v>지원불리</v>
      </c>
      <c r="F63" s="35" t="str">
        <f>IF('고12 계산식'!L6&gt;='대학식'!E63, "지원가능", "지원불리")</f>
        <v>지원가능</v>
      </c>
    </row>
    <row r="64">
      <c r="A64" s="2" t="s">
        <v>46</v>
      </c>
      <c r="B64" s="2" t="s">
        <v>100</v>
      </c>
      <c r="C64" s="2" t="s">
        <v>110</v>
      </c>
      <c r="D64" s="2">
        <v>19.0</v>
      </c>
      <c r="E64" s="35" t="str">
        <f>IF('고12 계산식'!O6&gt;='대학식'!E64, "지원가능", "지원불리")</f>
        <v>지원불리</v>
      </c>
      <c r="F64" s="35" t="str">
        <f>IF('고12 계산식'!L6&gt;='대학식'!E64, "지원가능", "지원불리")</f>
        <v>지원가능</v>
      </c>
    </row>
    <row r="65">
      <c r="A65" s="2" t="s">
        <v>46</v>
      </c>
      <c r="B65" s="2" t="s">
        <v>100</v>
      </c>
      <c r="C65" s="2" t="s">
        <v>111</v>
      </c>
      <c r="D65" s="2">
        <v>16.0</v>
      </c>
      <c r="E65" s="35" t="str">
        <f>IF('고12 계산식'!O6&gt;='대학식'!E65, "지원가능", "지원불리")</f>
        <v>지원불리</v>
      </c>
      <c r="F65" s="35" t="str">
        <f>IF('고12 계산식'!L6&gt;='대학식'!E65, "지원가능", "지원불리")</f>
        <v>지원가능</v>
      </c>
    </row>
    <row r="66">
      <c r="A66" s="2" t="s">
        <v>56</v>
      </c>
      <c r="B66" s="2" t="s">
        <v>100</v>
      </c>
      <c r="C66" s="2" t="s">
        <v>112</v>
      </c>
      <c r="D66" s="2">
        <v>21.0</v>
      </c>
      <c r="E66" s="35" t="str">
        <f>IFS('고12 계산식'!B15="문과", "지원불가", '고12 계산식'!P5&gt;='대학식'!E66,"지원가능", '고12 계산식'!Q5&lt;'대학식'!E66,"지원불리")</f>
        <v>지원가능</v>
      </c>
      <c r="F66" s="35" t="str">
        <f>IF('고12 계산식'!M6&gt;='대학식'!E66, "지원가능", "지원불리")</f>
        <v>지원불리</v>
      </c>
    </row>
    <row r="67">
      <c r="A67" s="2" t="s">
        <v>56</v>
      </c>
      <c r="B67" s="2" t="s">
        <v>100</v>
      </c>
      <c r="C67" s="2" t="s">
        <v>113</v>
      </c>
      <c r="D67" s="2">
        <v>16.0</v>
      </c>
      <c r="E67" s="35" t="str">
        <f>IFS('고12 계산식'!B16="문과", "지원불가", '고12 계산식'!P6&gt;='대학식'!E67,"지원가능", '고12 계산식'!Q6&lt;'대학식'!E67,"지원불리")</f>
        <v>지원불가</v>
      </c>
      <c r="F67" s="35" t="str">
        <f>IF('고12 계산식'!M6&gt;='대학식'!E67, "지원가능", "지원불리")</f>
        <v>지원가능</v>
      </c>
    </row>
    <row r="68">
      <c r="A68" s="2" t="s">
        <v>56</v>
      </c>
      <c r="B68" s="2" t="s">
        <v>100</v>
      </c>
      <c r="C68" s="2" t="s">
        <v>114</v>
      </c>
      <c r="D68" s="2">
        <v>21.0</v>
      </c>
      <c r="E68" s="35" t="str">
        <f>IFS('고12 계산식'!B16="문과", "지원불가", '고12 계산식'!P6&gt;='대학식'!E68,"지원가능", '고12 계산식'!Q6&lt;'대학식'!E68,"지원불리")</f>
        <v>지원불가</v>
      </c>
      <c r="F68" s="35" t="str">
        <f>IF('고12 계산식'!M6&gt;='대학식'!E68, "지원가능", "지원불리")</f>
        <v>지원가능</v>
      </c>
    </row>
    <row r="69">
      <c r="A69" s="2" t="s">
        <v>56</v>
      </c>
      <c r="B69" s="2" t="s">
        <v>100</v>
      </c>
      <c r="C69" s="2" t="s">
        <v>115</v>
      </c>
      <c r="D69" s="2">
        <v>13.0</v>
      </c>
      <c r="E69" s="35" t="str">
        <f>IFS('고12 계산식'!B16="문과", "지원불가", '고12 계산식'!P6&gt;='대학식'!E69,"지원가능", '고12 계산식'!Q6&lt;'대학식'!E69,"지원불리")</f>
        <v>지원불가</v>
      </c>
      <c r="F69" s="35" t="str">
        <f>IF('고12 계산식'!M6&gt;='대학식'!E69, "지원가능", "지원불리")</f>
        <v>지원가능</v>
      </c>
    </row>
    <row r="70">
      <c r="A70" s="2" t="s">
        <v>56</v>
      </c>
      <c r="B70" s="2" t="s">
        <v>100</v>
      </c>
      <c r="C70" s="2" t="s">
        <v>116</v>
      </c>
      <c r="D70" s="2">
        <v>13.0</v>
      </c>
      <c r="E70" s="35" t="str">
        <f>IFS('고12 계산식'!B16="문과", "지원불가", '고12 계산식'!P6&gt;='대학식'!E70,"지원가능", '고12 계산식'!Q6&lt;'대학식'!E70,"지원불리")</f>
        <v>지원불가</v>
      </c>
      <c r="F70" s="35" t="str">
        <f>IF('고12 계산식'!M6&gt;='대학식'!E70, "지원가능", "지원불리")</f>
        <v>지원가능</v>
      </c>
    </row>
    <row r="71">
      <c r="A71" s="2" t="s">
        <v>56</v>
      </c>
      <c r="B71" s="2" t="s">
        <v>100</v>
      </c>
      <c r="C71" s="2" t="s">
        <v>117</v>
      </c>
      <c r="D71" s="2">
        <v>12.0</v>
      </c>
      <c r="E71" s="35" t="str">
        <f>IFS('고12 계산식'!B16="문과", "지원불가", '고12 계산식'!P6&gt;='대학식'!E71,"지원가능", '고12 계산식'!Q6&lt;'대학식'!E71,"지원불리")</f>
        <v>지원불가</v>
      </c>
      <c r="F71" s="35" t="str">
        <f>IF('고12 계산식'!M6&gt;='대학식'!E71, "지원가능", "지원불리")</f>
        <v>지원가능</v>
      </c>
    </row>
    <row r="72">
      <c r="A72" s="2" t="s">
        <v>56</v>
      </c>
      <c r="B72" s="2" t="s">
        <v>100</v>
      </c>
      <c r="C72" s="2" t="s">
        <v>118</v>
      </c>
      <c r="D72" s="2">
        <v>36.0</v>
      </c>
      <c r="E72" s="35" t="str">
        <f>IFS('고12 계산식'!B16="문과", "지원불가", '고12 계산식'!P6&gt;='대학식'!E72,"지원가능", '고12 계산식'!Q6&lt;'대학식'!E72,"지원불리")</f>
        <v>지원불가</v>
      </c>
      <c r="F72" s="35" t="str">
        <f>IF('고12 계산식'!M6&gt;='대학식'!E72, "지원가능", "지원불리")</f>
        <v>지원불리</v>
      </c>
    </row>
    <row r="73">
      <c r="A73" s="2" t="s">
        <v>56</v>
      </c>
      <c r="B73" s="2" t="s">
        <v>100</v>
      </c>
      <c r="C73" s="2" t="s">
        <v>119</v>
      </c>
      <c r="D73" s="2">
        <v>88.0</v>
      </c>
      <c r="E73" s="35" t="str">
        <f>IFS('고12 계산식'!B16="문과", "지원불가", '고12 계산식'!P6&gt;='대학식'!E73,"지원가능", '고12 계산식'!Q6&lt;'대학식'!E73,"지원불리")</f>
        <v>지원불가</v>
      </c>
      <c r="F73" s="35" t="str">
        <f>IF('고12 계산식'!M6&gt;='대학식'!E73, "지원가능", "지원불리")</f>
        <v>지원불리</v>
      </c>
    </row>
    <row r="74">
      <c r="A74" s="2" t="s">
        <v>56</v>
      </c>
      <c r="B74" s="2" t="s">
        <v>100</v>
      </c>
      <c r="C74" s="2" t="s">
        <v>120</v>
      </c>
      <c r="D74" s="2">
        <v>30.0</v>
      </c>
      <c r="E74" s="35" t="str">
        <f>IFS('고12 계산식'!B16="문과", "지원불가", '고12 계산식'!P6&gt;='대학식'!E74,"지원가능", '고12 계산식'!Q6&lt;'대학식'!E74,"지원불리")</f>
        <v>지원불가</v>
      </c>
      <c r="F74" s="35" t="str">
        <f>IF('고12 계산식'!M6&gt;='대학식'!E74, "지원가능", "지원불리")</f>
        <v>지원가능</v>
      </c>
    </row>
    <row r="75">
      <c r="A75" s="2" t="s">
        <v>56</v>
      </c>
      <c r="B75" s="2" t="s">
        <v>100</v>
      </c>
      <c r="C75" s="2" t="s">
        <v>121</v>
      </c>
      <c r="D75" s="2">
        <v>15.0</v>
      </c>
      <c r="E75" s="35" t="str">
        <f>IFS('고12 계산식'!B16="문과", "지원불가", '고12 계산식'!P6&gt;='대학식'!E75,"지원가능", '고12 계산식'!Q6&lt;'대학식'!E75,"지원불리")</f>
        <v>지원불가</v>
      </c>
      <c r="F75" s="35" t="str">
        <f>IF('고12 계산식'!M6&gt;='대학식'!E75, "지원가능", "지원불리")</f>
        <v>지원가능</v>
      </c>
    </row>
    <row r="76">
      <c r="A76" s="2" t="s">
        <v>56</v>
      </c>
      <c r="B76" s="2" t="s">
        <v>100</v>
      </c>
      <c r="C76" s="2" t="s">
        <v>122</v>
      </c>
      <c r="D76" s="2">
        <v>32.0</v>
      </c>
      <c r="E76" s="35" t="str">
        <f>IFS('고12 계산식'!B16="문과", "지원불가", '고12 계산식'!P6&gt;='대학식'!E76,"지원가능", '고12 계산식'!Q6&lt;'대학식'!E76,"지원불리")</f>
        <v>지원불가</v>
      </c>
      <c r="F76" s="35" t="str">
        <f>IF('고12 계산식'!M6&gt;='대학식'!E76, "지원가능", "지원불리")</f>
        <v>지원가능</v>
      </c>
    </row>
    <row r="77">
      <c r="A77" s="2" t="s">
        <v>56</v>
      </c>
      <c r="B77" s="2" t="s">
        <v>100</v>
      </c>
      <c r="C77" s="2" t="s">
        <v>67</v>
      </c>
      <c r="D77" s="2">
        <v>57.0</v>
      </c>
      <c r="E77" s="35" t="str">
        <f>IFS('고12 계산식'!B16="문과", "지원불가", '고12 계산식'!P6&gt;='대학식'!E77,"지원가능", '고12 계산식'!Q6&lt;'대학식'!E77,"지원불리")</f>
        <v>지원불가</v>
      </c>
      <c r="F77" s="35" t="str">
        <f>IF('고12 계산식'!M6&gt;='대학식'!E77, "지원가능", "지원불리")</f>
        <v>지원불리</v>
      </c>
    </row>
    <row r="78">
      <c r="A78" s="2" t="s">
        <v>56</v>
      </c>
      <c r="B78" s="2" t="s">
        <v>100</v>
      </c>
      <c r="C78" s="2" t="s">
        <v>123</v>
      </c>
      <c r="D78" s="2">
        <v>46.0</v>
      </c>
      <c r="E78" s="35" t="str">
        <f>IFS('고12 계산식'!B16="문과", "지원불가", '고12 계산식'!P6&gt;='대학식'!E78,"지원가능", '고12 계산식'!Q6&lt;'대학식'!E78,"지원불리")</f>
        <v>지원불가</v>
      </c>
      <c r="F78" s="35" t="str">
        <f>IF('고12 계산식'!M6&gt;='대학식'!E78, "지원가능", "지원불리")</f>
        <v>지원불리</v>
      </c>
    </row>
    <row r="79">
      <c r="A79" s="2" t="s">
        <v>56</v>
      </c>
      <c r="B79" s="2" t="s">
        <v>100</v>
      </c>
      <c r="C79" s="2" t="s">
        <v>73</v>
      </c>
      <c r="D79" s="2">
        <v>16.0</v>
      </c>
      <c r="E79" s="35" t="str">
        <f>IFS('고12 계산식'!B16="문과", "지원불가", '고12 계산식'!P6&gt;='대학식'!E79,"지원가능", '고12 계산식'!Q16&lt;'대학식'!E79,"지원불리")</f>
        <v>지원불가</v>
      </c>
      <c r="F79" s="35" t="str">
        <f>IF('고12 계산식'!M6&gt;='대학식'!E79, "지원가능", "지원불리")</f>
        <v>지원가능</v>
      </c>
    </row>
    <row r="80">
      <c r="A80" s="2" t="s">
        <v>56</v>
      </c>
      <c r="B80" s="2" t="s">
        <v>100</v>
      </c>
      <c r="C80" s="2" t="s">
        <v>124</v>
      </c>
      <c r="D80" s="2">
        <v>22.0</v>
      </c>
      <c r="E80" s="35" t="str">
        <f>IFS('고12 계산식'!B16="문과", "지원불가", '고12 계산식'!P6&gt;='대학식'!E80,"지원가능", '고12 계산식'!Q6&lt;'대학식'!E80,"지원불리")</f>
        <v>지원불가</v>
      </c>
      <c r="F80" s="35" t="str">
        <f>IF('고12 계산식'!M6&gt;='대학식'!E80, "지원가능", "지원불리")</f>
        <v>지원불리</v>
      </c>
    </row>
    <row r="81">
      <c r="A81" s="2" t="s">
        <v>56</v>
      </c>
      <c r="B81" s="2" t="s">
        <v>100</v>
      </c>
      <c r="C81" s="2" t="s">
        <v>125</v>
      </c>
      <c r="D81" s="2">
        <v>13.0</v>
      </c>
      <c r="E81" s="35" t="str">
        <f>IFS('고12 계산식'!B16="문과", "지원불가", '고12 계산식'!P6&gt;='대학식'!E81,"지원가능", '고12 계산식'!Q6&lt;'대학식'!E81,"지원불리")</f>
        <v>지원불가</v>
      </c>
      <c r="F81" s="35" t="str">
        <f>IF('고12 계산식'!M6&gt;='대학식'!E81, "지원가능", "지원불리")</f>
        <v>지원가능</v>
      </c>
    </row>
    <row r="82">
      <c r="A82" s="2" t="s">
        <v>56</v>
      </c>
      <c r="B82" s="2" t="s">
        <v>100</v>
      </c>
      <c r="C82" s="2" t="s">
        <v>126</v>
      </c>
      <c r="D82" s="2">
        <v>15.0</v>
      </c>
      <c r="E82" s="35" t="str">
        <f>IFS('고12 계산식'!B16="문과", "지원불가", '고12 계산식'!P6&gt;='대학식'!E82,"지원가능", '고12 계산식'!Q6&lt;'대학식'!E82,"지원불리")</f>
        <v>지원불가</v>
      </c>
      <c r="F82" s="35" t="str">
        <f>IF('고12 계산식'!M6&gt;='대학식'!E82, "지원가능", "지원불리")</f>
        <v>지원가능</v>
      </c>
    </row>
    <row r="83">
      <c r="A83" s="2" t="s">
        <v>56</v>
      </c>
      <c r="B83" s="2" t="s">
        <v>100</v>
      </c>
      <c r="C83" s="2" t="s">
        <v>127</v>
      </c>
      <c r="D83" s="2">
        <v>23.0</v>
      </c>
      <c r="E83" s="35" t="str">
        <f>IFS('고12 계산식'!B16="문과", "지원불가", '고12 계산식'!P6&gt;='대학식'!E83,"지원가능", '고12 계산식'!Q6&lt;'대학식'!E83,"지원불리")</f>
        <v>지원불가</v>
      </c>
      <c r="F83" s="35" t="str">
        <f>IF('고12 계산식'!M6&gt;='대학식'!E83, "지원가능", "지원불리")</f>
        <v>지원불리</v>
      </c>
    </row>
    <row r="84">
      <c r="A84" s="2" t="s">
        <v>56</v>
      </c>
      <c r="B84" s="2" t="s">
        <v>100</v>
      </c>
      <c r="C84" s="2" t="s">
        <v>128</v>
      </c>
      <c r="D84" s="2">
        <v>31.0</v>
      </c>
      <c r="E84" s="35" t="str">
        <f>IFS('고12 계산식'!B16="문과", "지원불가", '고12 계산식'!P6&gt;='대학식'!E84,"지원가능", '고12 계산식'!Q6&lt;'대학식'!E84,"지원불리")</f>
        <v>지원불가</v>
      </c>
      <c r="F84" s="35" t="str">
        <f>IF('고12 계산식'!M6&gt;='대학식'!E84, "지원가능", "지원불리")</f>
        <v>지원불리</v>
      </c>
    </row>
    <row r="85">
      <c r="A85" s="2" t="s">
        <v>56</v>
      </c>
      <c r="B85" s="2" t="s">
        <v>100</v>
      </c>
      <c r="C85" s="2" t="s">
        <v>129</v>
      </c>
      <c r="D85" s="2">
        <v>6.0</v>
      </c>
      <c r="E85" s="35" t="str">
        <f>IFS('고12 계산식'!B16="문과", "지원불가", '고12 계산식'!P6&gt;='대학식'!E85,"지원가능", '고12 계산식'!Q6&lt;'대학식'!E85,"지원불리")</f>
        <v>지원불가</v>
      </c>
      <c r="F85" s="35" t="str">
        <f>IF('고12 계산식'!M6&gt;='대학식'!E85, "지원가능", "지원불리")</f>
        <v>지원불리</v>
      </c>
    </row>
    <row r="86">
      <c r="A86" s="2" t="s">
        <v>46</v>
      </c>
      <c r="B86" s="2" t="s">
        <v>100</v>
      </c>
      <c r="C86" s="2" t="s">
        <v>130</v>
      </c>
      <c r="D86" s="2">
        <v>27.0</v>
      </c>
      <c r="E86" s="35" t="str">
        <f>IF('고12 계산식'!O6&gt;='대학식'!E86, "지원가능", "지원불리")</f>
        <v>지원불리</v>
      </c>
      <c r="F86" s="35" t="str">
        <f>IF('고12 계산식'!L6&gt;='대학식'!E86, "지원가능", "지원불리")</f>
        <v>지원가능</v>
      </c>
    </row>
    <row r="87">
      <c r="A87" s="2" t="s">
        <v>46</v>
      </c>
      <c r="B87" s="2" t="s">
        <v>100</v>
      </c>
      <c r="C87" s="2" t="s">
        <v>131</v>
      </c>
      <c r="D87" s="2">
        <v>45.0</v>
      </c>
      <c r="E87" s="36" t="str">
        <f>IF('고12 계산식'!O6&gt;='대학식'!E87, "지원가능", "지원불리")</f>
        <v>지원불리</v>
      </c>
      <c r="F87" s="35" t="str">
        <f>IF('고12 계산식'!L6&gt;='대학식'!E87, "지원가능", "지원불리")</f>
        <v>지원가능</v>
      </c>
    </row>
    <row r="88">
      <c r="A88" s="2" t="s">
        <v>46</v>
      </c>
      <c r="B88" s="2" t="s">
        <v>100</v>
      </c>
      <c r="C88" s="2" t="s">
        <v>132</v>
      </c>
      <c r="D88" s="2">
        <v>43.0</v>
      </c>
      <c r="E88" s="36" t="str">
        <f>IF('고12 계산식'!O6&gt;='대학식'!E88, "지원가능", "지원불리")</f>
        <v>지원불리</v>
      </c>
      <c r="F88" s="35" t="str">
        <f>IF('고12 계산식'!L6&gt;='대학식'!E88, "지원가능", "지원불리")</f>
        <v>지원가능</v>
      </c>
    </row>
    <row r="89">
      <c r="A89" s="2" t="s">
        <v>46</v>
      </c>
      <c r="B89" s="2" t="s">
        <v>100</v>
      </c>
      <c r="C89" s="2" t="s">
        <v>54</v>
      </c>
      <c r="D89" s="2">
        <v>17.0</v>
      </c>
      <c r="E89" s="35" t="str">
        <f>IF('고12 계산식'!O6&gt;='대학식'!E89, "지원가능", "지원불리")</f>
        <v>지원불리</v>
      </c>
      <c r="F89" s="35" t="str">
        <f>IF('고12 계산식'!L6&gt;='대학식'!E89, "지원가능", "지원불리")</f>
        <v>지원가능</v>
      </c>
    </row>
    <row r="90">
      <c r="A90" s="2" t="s">
        <v>46</v>
      </c>
      <c r="B90" s="2" t="s">
        <v>100</v>
      </c>
      <c r="C90" s="2" t="s">
        <v>51</v>
      </c>
      <c r="D90" s="2">
        <v>24.0</v>
      </c>
      <c r="E90" s="35" t="str">
        <f>IF('고12 계산식'!O6&gt;='대학식'!E90, "지원가능", "지원불리")</f>
        <v>지원불리</v>
      </c>
      <c r="F90" s="35" t="str">
        <f>IF('고12 계산식'!L6&gt;='대학식'!E90, "지원가능", "지원불리")</f>
        <v>지원가능</v>
      </c>
    </row>
    <row r="91">
      <c r="A91" s="2" t="s">
        <v>46</v>
      </c>
      <c r="B91" s="2" t="s">
        <v>100</v>
      </c>
      <c r="C91" s="2" t="s">
        <v>133</v>
      </c>
      <c r="D91" s="2">
        <v>8.0</v>
      </c>
      <c r="E91" s="35" t="str">
        <f>IF('고12 계산식'!O6&gt;='대학식'!E91, "지원가능", "지원불리")</f>
        <v>지원불리</v>
      </c>
      <c r="F91" s="35" t="str">
        <f>IF('고12 계산식'!L6&gt;='대학식'!E91, "지원가능", "지원불리")</f>
        <v>지원가능</v>
      </c>
    </row>
    <row r="92">
      <c r="A92" s="2" t="s">
        <v>46</v>
      </c>
      <c r="B92" s="2" t="s">
        <v>100</v>
      </c>
      <c r="C92" s="2" t="s">
        <v>134</v>
      </c>
      <c r="D92" s="2">
        <v>24.0</v>
      </c>
      <c r="E92" s="35" t="str">
        <f>IF('고12 계산식'!O6&gt;='대학식'!E92, "지원가능", "지원불리")</f>
        <v>지원불리</v>
      </c>
      <c r="F92" s="35" t="str">
        <f>IF('고12 계산식'!L6&gt;='대학식'!E92, "지원가능", "지원불리")</f>
        <v>지원가능</v>
      </c>
    </row>
    <row r="93">
      <c r="A93" s="2" t="s">
        <v>46</v>
      </c>
      <c r="B93" s="2" t="s">
        <v>100</v>
      </c>
      <c r="C93" s="2" t="s">
        <v>135</v>
      </c>
      <c r="D93" s="2">
        <v>7.0</v>
      </c>
      <c r="E93" s="35" t="str">
        <f>IF('고12 계산식'!O6&gt;='대학식'!E93, "지원가능", "지원불리")</f>
        <v>지원불리</v>
      </c>
      <c r="F93" s="35" t="str">
        <f>IF('고12 계산식'!L6&gt;='대학식'!E93, "지원가능", "지원불리")</f>
        <v>지원가능</v>
      </c>
    </row>
    <row r="94">
      <c r="A94" s="2" t="s">
        <v>56</v>
      </c>
      <c r="B94" s="2" t="s">
        <v>100</v>
      </c>
      <c r="C94" s="2" t="s">
        <v>136</v>
      </c>
      <c r="D94" s="2">
        <v>8.0</v>
      </c>
      <c r="E94" s="35" t="str">
        <f>IFS('고12 계산식'!B16="문과", "지원불가", '고12 계산식'!P6&gt;='대학식'!E94,"지원가능", '고12 계산식'!Q6&lt;'대학식'!E94,"지원불리")</f>
        <v>지원불가</v>
      </c>
      <c r="F94" s="35" t="str">
        <f>IF('고12 계산식'!M6&gt;='대학식'!E94, "지원가능", "지원불리")</f>
        <v>지원가능</v>
      </c>
    </row>
    <row r="95">
      <c r="A95" s="2" t="s">
        <v>46</v>
      </c>
      <c r="B95" s="2" t="s">
        <v>100</v>
      </c>
      <c r="C95" s="2" t="s">
        <v>137</v>
      </c>
      <c r="D95" s="2">
        <v>5.0</v>
      </c>
      <c r="E95" s="35" t="str">
        <f>IF('고12 계산식'!O6&gt;='대학식'!E95, "지원가능", "지원불리")</f>
        <v>지원불리</v>
      </c>
      <c r="F95" s="35" t="str">
        <f>IF('고12 계산식'!L6&gt;='대학식'!E95, "지원가능", "지원불리")</f>
        <v>지원가능</v>
      </c>
    </row>
    <row r="96">
      <c r="A96" s="2" t="s">
        <v>56</v>
      </c>
      <c r="B96" s="2" t="s">
        <v>100</v>
      </c>
      <c r="C96" s="2" t="s">
        <v>138</v>
      </c>
      <c r="D96" s="2">
        <v>7.0</v>
      </c>
      <c r="E96" s="35" t="str">
        <f>IFS('고12 계산식'!B16="문과", "지원불가", '고12 계산식'!P6&gt;='대학식'!E96,"지원가능", '고12 계산식'!Q6&lt;'대학식'!E96,"지원불리")</f>
        <v>지원불가</v>
      </c>
      <c r="F96" s="35" t="str">
        <f>IF('고12 계산식'!M6&gt;='대학식'!E96, "지원가능", "지원불리")</f>
        <v>지원가능</v>
      </c>
    </row>
    <row r="97">
      <c r="A97" s="2" t="s">
        <v>46</v>
      </c>
      <c r="B97" s="2" t="s">
        <v>100</v>
      </c>
      <c r="C97" s="2" t="s">
        <v>139</v>
      </c>
      <c r="D97" s="2">
        <v>6.0</v>
      </c>
      <c r="E97" s="35" t="str">
        <f>IF('고12 계산식'!O6&gt;='대학식'!E97, "지원가능", "지원불리")</f>
        <v>지원불리</v>
      </c>
      <c r="F97" s="35" t="str">
        <f>IF('고12 계산식'!L6&gt;='대학식'!E97, "지원가능", "지원불리")</f>
        <v>지원가능</v>
      </c>
    </row>
    <row r="98">
      <c r="A98" s="2" t="s">
        <v>56</v>
      </c>
      <c r="B98" s="2" t="s">
        <v>100</v>
      </c>
      <c r="C98" s="2" t="s">
        <v>140</v>
      </c>
      <c r="D98" s="2">
        <v>7.0</v>
      </c>
      <c r="E98" s="35" t="str">
        <f>IFS('고12 계산식'!B16="문과", "지원불가", '고12 계산식'!P6&gt;='대학식'!E98,"지원가능", '고12 계산식'!Q6&lt;'대학식'!E98,"지원불리")</f>
        <v>지원불가</v>
      </c>
      <c r="F98" s="35" t="str">
        <f>IF('고12 계산식'!M6&gt;='대학식'!E98, "지원가능", "지원불리")</f>
        <v>지원가능</v>
      </c>
    </row>
    <row r="99">
      <c r="A99" s="2" t="s">
        <v>46</v>
      </c>
      <c r="B99" s="2" t="s">
        <v>100</v>
      </c>
      <c r="C99" s="2" t="s">
        <v>141</v>
      </c>
      <c r="D99" s="2">
        <v>12.0</v>
      </c>
      <c r="E99" s="35" t="str">
        <f>IF('고12 계산식'!O6&gt;='대학식'!E99, "지원가능", "지원불리")</f>
        <v>지원불리</v>
      </c>
      <c r="F99" s="35" t="str">
        <f>IF('고12 계산식'!L6&gt;='대학식'!E99, "지원가능", "지원불리")</f>
        <v>지원가능</v>
      </c>
    </row>
    <row r="100">
      <c r="A100" s="2" t="s">
        <v>46</v>
      </c>
      <c r="B100" s="2" t="s">
        <v>100</v>
      </c>
      <c r="C100" s="2" t="s">
        <v>142</v>
      </c>
      <c r="D100" s="2">
        <v>10.0</v>
      </c>
      <c r="E100" s="35" t="str">
        <f>IF('고12 계산식'!O6&gt;='대학식'!E100, "지원가능", "지원불리")</f>
        <v>지원불리</v>
      </c>
      <c r="F100" s="35" t="str">
        <f>IF('고12 계산식'!L6&gt;='대학식'!E100, "지원가능", "지원불리")</f>
        <v>지원가능</v>
      </c>
    </row>
    <row r="101">
      <c r="A101" s="2" t="s">
        <v>46</v>
      </c>
      <c r="B101" s="2" t="s">
        <v>100</v>
      </c>
      <c r="C101" s="2" t="s">
        <v>143</v>
      </c>
      <c r="D101" s="2">
        <v>36.0</v>
      </c>
      <c r="E101" s="35" t="str">
        <f>IF('고12 계산식'!O6&gt;='대학식'!E101, "지원가능", "지원불리")</f>
        <v>지원불리</v>
      </c>
      <c r="F101" s="35" t="str">
        <f>IF('고12 계산식'!L6&gt;='대학식'!E101, "지원가능", "지원불리")</f>
        <v>지원가능</v>
      </c>
    </row>
    <row r="102">
      <c r="A102" s="2" t="s">
        <v>46</v>
      </c>
      <c r="B102" s="2" t="s">
        <v>100</v>
      </c>
      <c r="C102" s="2" t="s">
        <v>144</v>
      </c>
      <c r="D102" s="2">
        <v>20.0</v>
      </c>
      <c r="E102" s="35" t="str">
        <f>IF('고12 계산식'!O6&gt;='대학식'!E102, "지원가능", "지원불리")</f>
        <v>지원불리</v>
      </c>
      <c r="F102" s="35" t="str">
        <f>IF('고12 계산식'!L6&gt;='대학식'!E102, "지원가능", "지원불리")</f>
        <v>지원가능</v>
      </c>
    </row>
    <row r="103">
      <c r="A103" s="2" t="s">
        <v>56</v>
      </c>
      <c r="B103" s="2" t="s">
        <v>100</v>
      </c>
      <c r="C103" s="2" t="s">
        <v>145</v>
      </c>
      <c r="D103" s="2">
        <v>16.0</v>
      </c>
      <c r="E103" s="35" t="str">
        <f>IFS('고12 계산식'!B16="문과", "지원불가", '고12 계산식'!P6&gt;='대학식'!E103,"지원가능", '고12 계산식'!Q6&lt;'대학식'!E103,"지원불리")</f>
        <v>지원불가</v>
      </c>
      <c r="F103" s="35" t="str">
        <f>IF('고12 계산식'!M6&gt;='대학식'!E103, "지원가능", "지원불리")</f>
        <v>지원가능</v>
      </c>
    </row>
    <row r="104">
      <c r="A104" s="2" t="s">
        <v>46</v>
      </c>
      <c r="B104" s="2" t="s">
        <v>146</v>
      </c>
      <c r="C104" s="2" t="s">
        <v>65</v>
      </c>
      <c r="D104" s="2">
        <v>98.0</v>
      </c>
      <c r="E104" s="36" t="str">
        <f>IF('고12 계산식'!N12&gt;='대학식'!E104, "지원가능", "지원불리")</f>
        <v>지원불리</v>
      </c>
      <c r="F104" s="36" t="str">
        <f>IF('고12 계산식'!L12&gt;='대학식'!E104, "지원가능", "지원불리")</f>
        <v>지원가능</v>
      </c>
    </row>
    <row r="105">
      <c r="A105" s="2" t="s">
        <v>46</v>
      </c>
      <c r="B105" s="2" t="s">
        <v>146</v>
      </c>
      <c r="C105" s="2" t="s">
        <v>101</v>
      </c>
      <c r="D105" s="2">
        <v>20.0</v>
      </c>
      <c r="E105" s="36" t="str">
        <f>IF('고12 계산식'!N12&gt;='대학식'!E105, "지원가능", "지원불리")</f>
        <v>지원가능</v>
      </c>
      <c r="F105" s="36" t="str">
        <f>IF('고12 계산식'!L12&gt;='대학식'!E105, "지원가능", "지원불리")</f>
        <v>지원가능</v>
      </c>
    </row>
    <row r="106">
      <c r="A106" s="2" t="s">
        <v>46</v>
      </c>
      <c r="B106" s="2" t="s">
        <v>146</v>
      </c>
      <c r="C106" s="2" t="s">
        <v>108</v>
      </c>
      <c r="D106" s="2">
        <v>14.0</v>
      </c>
      <c r="E106" s="36" t="str">
        <f>IF('고12 계산식'!N12&gt;='대학식'!E106, "지원가능", "지원불리")</f>
        <v>지원가능</v>
      </c>
      <c r="F106" s="36" t="str">
        <f>IF('고12 계산식'!L12&gt;='대학식'!E106, "지원가능", "지원불리")</f>
        <v>지원가능</v>
      </c>
    </row>
    <row r="107">
      <c r="A107" s="2" t="s">
        <v>46</v>
      </c>
      <c r="B107" s="2" t="s">
        <v>146</v>
      </c>
      <c r="C107" s="2" t="s">
        <v>147</v>
      </c>
      <c r="D107" s="2">
        <v>9.0</v>
      </c>
      <c r="E107" s="36" t="str">
        <f>IF('고12 계산식'!N12&gt;='대학식'!E107, "지원가능", "지원불리")</f>
        <v>지원가능</v>
      </c>
      <c r="F107" s="36" t="str">
        <f>IF('고12 계산식'!L12&gt;='대학식'!E107, "지원가능", "지원불리")</f>
        <v>지원가능</v>
      </c>
    </row>
    <row r="108">
      <c r="A108" s="2" t="s">
        <v>46</v>
      </c>
      <c r="B108" s="2" t="s">
        <v>146</v>
      </c>
      <c r="C108" s="2" t="s">
        <v>107</v>
      </c>
      <c r="D108" s="2">
        <v>16.0</v>
      </c>
      <c r="E108" s="36" t="str">
        <f>IF('고12 계산식'!N12&gt;='대학식'!E108, "지원가능", "지원불리")</f>
        <v>지원가능</v>
      </c>
      <c r="F108" s="36" t="str">
        <f>IF('고12 계산식'!L12&gt;='대학식'!E108, "지원가능", "지원불리")</f>
        <v>지원가능</v>
      </c>
    </row>
    <row r="109">
      <c r="A109" s="2" t="s">
        <v>46</v>
      </c>
      <c r="B109" s="2" t="s">
        <v>146</v>
      </c>
      <c r="C109" s="2" t="s">
        <v>51</v>
      </c>
      <c r="D109" s="2">
        <v>29.0</v>
      </c>
      <c r="E109" s="36" t="str">
        <f>IF('고12 계산식'!N12&gt;='대학식'!E109, "지원가능", "지원불리")</f>
        <v>지원가능</v>
      </c>
      <c r="F109" s="36" t="str">
        <f>IF('고12 계산식'!L12&gt;='대학식'!E109, "지원가능", "지원불리")</f>
        <v>지원가능</v>
      </c>
    </row>
    <row r="110">
      <c r="A110" s="2" t="s">
        <v>46</v>
      </c>
      <c r="B110" s="2" t="s">
        <v>146</v>
      </c>
      <c r="C110" s="2" t="s">
        <v>148</v>
      </c>
      <c r="D110" s="2">
        <v>9.0</v>
      </c>
      <c r="E110" s="36" t="str">
        <f>IF('고12 계산식'!N12&gt;='대학식'!E110, "지원가능", "지원불리")</f>
        <v>지원가능</v>
      </c>
      <c r="F110" s="36" t="str">
        <f>IF('고12 계산식'!L12&gt;='대학식'!E110, "지원가능", "지원불리")</f>
        <v>지원가능</v>
      </c>
    </row>
    <row r="111">
      <c r="A111" s="2" t="s">
        <v>46</v>
      </c>
      <c r="B111" s="2" t="s">
        <v>146</v>
      </c>
      <c r="C111" s="2" t="s">
        <v>103</v>
      </c>
      <c r="D111" s="2">
        <v>38.0</v>
      </c>
      <c r="E111" s="36" t="str">
        <f>IF('고12 계산식'!N12&gt;='대학식'!E111, "지원가능", "지원불리")</f>
        <v>지원가능</v>
      </c>
      <c r="F111" s="36" t="str">
        <f>IF('고12 계산식'!L12&gt;='대학식'!E111, "지원가능", "지원불리")</f>
        <v>지원가능</v>
      </c>
    </row>
    <row r="112">
      <c r="A112" s="2" t="s">
        <v>46</v>
      </c>
      <c r="B112" s="2" t="s">
        <v>146</v>
      </c>
      <c r="C112" s="2" t="s">
        <v>104</v>
      </c>
      <c r="D112" s="2">
        <v>12.0</v>
      </c>
      <c r="E112" s="36" t="str">
        <f>IF('고12 계산식'!N12&gt;='대학식'!E112, "지원가능", "지원불리")</f>
        <v>지원가능</v>
      </c>
      <c r="F112" s="36" t="str">
        <f>IF('고12 계산식'!L12&gt;='대학식'!E112, "지원가능", "지원불리")</f>
        <v>지원가능</v>
      </c>
    </row>
    <row r="113">
      <c r="A113" s="2" t="s">
        <v>46</v>
      </c>
      <c r="B113" s="2" t="s">
        <v>146</v>
      </c>
      <c r="C113" s="2" t="s">
        <v>105</v>
      </c>
      <c r="D113" s="2">
        <v>14.0</v>
      </c>
      <c r="E113" s="36" t="str">
        <f>IF('고12 계산식'!N12&gt;='대학식'!E113, "지원가능", "지원불리")</f>
        <v>지원가능</v>
      </c>
      <c r="F113" s="36" t="str">
        <f>IF('고12 계산식'!L12&gt;='대학식'!E113, "지원가능", "지원불리")</f>
        <v>지원가능</v>
      </c>
    </row>
    <row r="114">
      <c r="A114" s="2" t="s">
        <v>46</v>
      </c>
      <c r="B114" s="2" t="s">
        <v>146</v>
      </c>
      <c r="C114" s="2" t="s">
        <v>102</v>
      </c>
      <c r="D114" s="2">
        <v>30.0</v>
      </c>
      <c r="E114" s="36" t="str">
        <f>IF('고12 계산식'!N12&gt;='대학식'!E114, "지원가능", "지원불리")</f>
        <v>지원가능</v>
      </c>
      <c r="F114" s="36" t="str">
        <f>IF('고12 계산식'!L12&gt;='대학식'!E114, "지원가능", "지원불리")</f>
        <v>지원가능</v>
      </c>
    </row>
    <row r="115">
      <c r="A115" s="2" t="s">
        <v>46</v>
      </c>
      <c r="B115" s="2" t="s">
        <v>146</v>
      </c>
      <c r="C115" s="2" t="s">
        <v>106</v>
      </c>
      <c r="D115" s="2">
        <v>13.0</v>
      </c>
      <c r="E115" s="36" t="str">
        <f>IF('고12 계산식'!N12&gt;='대학식'!E115, "지원가능", "지원불리")</f>
        <v>지원가능</v>
      </c>
      <c r="F115" s="36" t="str">
        <f>IF('고12 계산식'!L12&gt;='대학식'!E115, "지원가능", "지원불리")</f>
        <v>지원가능</v>
      </c>
    </row>
    <row r="116">
      <c r="A116" s="2" t="s">
        <v>46</v>
      </c>
      <c r="B116" s="2" t="s">
        <v>146</v>
      </c>
      <c r="C116" s="2" t="s">
        <v>149</v>
      </c>
      <c r="D116" s="2">
        <v>15.0</v>
      </c>
      <c r="E116" s="36" t="str">
        <f>IF('고12 계산식'!N12&gt;='대학식'!E116, "지원가능", "지원불리")</f>
        <v>지원가능</v>
      </c>
      <c r="F116" s="36" t="str">
        <f>IF('고12 계산식'!L12&gt;='대학식'!E116, "지원가능", "지원불리")</f>
        <v>지원가능</v>
      </c>
    </row>
    <row r="117">
      <c r="A117" s="2" t="s">
        <v>46</v>
      </c>
      <c r="B117" s="2" t="s">
        <v>146</v>
      </c>
      <c r="C117" s="2" t="s">
        <v>150</v>
      </c>
      <c r="D117" s="2">
        <v>18.0</v>
      </c>
      <c r="E117" s="36" t="str">
        <f>IF('고12 계산식'!N12&gt;='대학식'!E117, "지원가능", "지원불리")</f>
        <v>지원가능</v>
      </c>
      <c r="F117" s="36" t="str">
        <f>IF('고12 계산식'!L12&gt;='대학식'!E117, "지원가능", "지원불리")</f>
        <v>지원가능</v>
      </c>
    </row>
    <row r="118">
      <c r="A118" s="2" t="s">
        <v>46</v>
      </c>
      <c r="B118" s="2" t="s">
        <v>146</v>
      </c>
      <c r="C118" s="2" t="s">
        <v>151</v>
      </c>
      <c r="D118" s="2">
        <v>11.0</v>
      </c>
      <c r="E118" s="36" t="str">
        <f>IF('고12 계산식'!N12&gt;='대학식'!E118, "지원가능", "지원불리")</f>
        <v>지원가능</v>
      </c>
      <c r="F118" s="36" t="str">
        <f>IF('고12 계산식'!L12&gt;='대학식'!E118, "지원가능", "지원불리")</f>
        <v>지원가능</v>
      </c>
    </row>
    <row r="119">
      <c r="A119" s="2" t="s">
        <v>56</v>
      </c>
      <c r="B119" s="2" t="s">
        <v>146</v>
      </c>
      <c r="C119" s="2" t="s">
        <v>62</v>
      </c>
      <c r="D119" s="2">
        <v>37.0</v>
      </c>
      <c r="E119" s="35" t="str">
        <f>IFS('고12 계산식'!B32="문과", "지원불가", '고12 계산식'!O12&gt;='대학식'!E119,"지원가능", '고12 계산식'!O12&lt;'대학식'!E119,"지원불리")</f>
        <v>지원가능</v>
      </c>
      <c r="F119" s="35" t="str">
        <f>IF('고12 계산식'!M12&gt;='대학식'!E119, "지원가능", "지원불리")</f>
        <v>지원가능</v>
      </c>
    </row>
    <row r="120">
      <c r="A120" s="2" t="s">
        <v>56</v>
      </c>
      <c r="B120" s="2" t="s">
        <v>146</v>
      </c>
      <c r="C120" s="2" t="s">
        <v>152</v>
      </c>
      <c r="D120" s="2">
        <v>40.0</v>
      </c>
      <c r="E120" s="35" t="str">
        <f>IFS('고12 계산식'!B16="문과", "지원불가", '고12 계산식'!O12&gt;='대학식'!E120,"지원가능", '고12 계산식'!O12&lt;'대학식'!E120,"지원불리")</f>
        <v>지원불가</v>
      </c>
      <c r="F120" s="35" t="str">
        <f>IF('고12 계산식'!M12&gt;='대학식'!E120, "지원가능", "지원불리")</f>
        <v>지원가능</v>
      </c>
    </row>
    <row r="121">
      <c r="A121" s="2" t="s">
        <v>56</v>
      </c>
      <c r="B121" s="2" t="s">
        <v>146</v>
      </c>
      <c r="C121" s="2" t="s">
        <v>153</v>
      </c>
      <c r="D121" s="2">
        <v>17.0</v>
      </c>
      <c r="E121" s="35" t="str">
        <f>IFS('고12 계산식'!B16="문과", "지원불가", '고12 계산식'!O13&gt;='대학식'!E121,"지원가능", '고12 계산식'!O13&lt;'대학식'!E121,"지원불리")</f>
        <v>지원불가</v>
      </c>
      <c r="F121" s="35" t="str">
        <f>IF( '고12 계산식'!M12&gt;='대학식'!E121,"지원가능", "지원불리")</f>
        <v>지원가능</v>
      </c>
    </row>
    <row r="122">
      <c r="A122" s="2" t="s">
        <v>56</v>
      </c>
      <c r="B122" s="2" t="s">
        <v>146</v>
      </c>
      <c r="C122" s="2" t="s">
        <v>154</v>
      </c>
      <c r="D122" s="2">
        <v>25.0</v>
      </c>
      <c r="E122" s="35" t="str">
        <f>IFS('고12 계산식'!B16="문과", "지원불가", '고12 계산식'!O12&gt;='대학식'!E122,"지원가능", '고12 계산식'!O12&lt;'대학식'!E122,"지원불리")</f>
        <v>지원불가</v>
      </c>
      <c r="F122" s="35" t="str">
        <f>IF('고12 계산식'!M12&gt;='대학식'!E122, "지원가능", "지원불리")</f>
        <v>지원가능</v>
      </c>
    </row>
    <row r="123">
      <c r="A123" s="2" t="s">
        <v>46</v>
      </c>
      <c r="B123" s="2" t="s">
        <v>146</v>
      </c>
      <c r="C123" s="2" t="s">
        <v>155</v>
      </c>
      <c r="D123" s="2">
        <v>20.0</v>
      </c>
      <c r="E123" s="36" t="str">
        <f>IF('고12 계산식'!N12&gt;='대학식'!E123, "지원가능", "지원불리")</f>
        <v>지원불리</v>
      </c>
      <c r="F123" s="36" t="str">
        <f>IF('고12 계산식'!L12&gt;='대학식'!E123, "지원가능", "지원불리")</f>
        <v>지원가능</v>
      </c>
    </row>
    <row r="124">
      <c r="A124" s="2" t="s">
        <v>46</v>
      </c>
      <c r="B124" s="2" t="s">
        <v>146</v>
      </c>
      <c r="C124" s="2" t="s">
        <v>131</v>
      </c>
      <c r="D124" s="2">
        <v>29.0</v>
      </c>
      <c r="E124" s="36" t="str">
        <f>IF('고12 계산식'!N12&gt;='대학식'!E124, "지원가능", "지원불리")</f>
        <v>지원불리</v>
      </c>
      <c r="F124" s="36" t="str">
        <f>IF('고12 계산식'!L12&gt;='대학식'!E124, "지원가능", "지원불리")</f>
        <v>지원가능</v>
      </c>
    </row>
    <row r="125">
      <c r="A125" s="2" t="s">
        <v>46</v>
      </c>
      <c r="B125" s="2" t="s">
        <v>146</v>
      </c>
      <c r="C125" s="2" t="s">
        <v>156</v>
      </c>
      <c r="D125" s="2">
        <v>49.0</v>
      </c>
      <c r="E125" s="36" t="str">
        <f>IF('고12 계산식'!N12&gt;='대학식'!E125, "지원가능", "지원불리")</f>
        <v>지원불리</v>
      </c>
      <c r="F125" s="36" t="str">
        <f>IF('고12 계산식'!L12&gt;='대학식'!E125, "지원가능", "지원불리")</f>
        <v>지원가능</v>
      </c>
    </row>
    <row r="126">
      <c r="A126" s="2" t="s">
        <v>46</v>
      </c>
      <c r="B126" s="2" t="s">
        <v>146</v>
      </c>
      <c r="C126" s="2" t="s">
        <v>58</v>
      </c>
      <c r="D126" s="2">
        <v>25.0</v>
      </c>
      <c r="E126" s="36" t="str">
        <f>IF('고12 계산식'!N12&gt;='대학식'!E126, "지원가능", "지원불리")</f>
        <v>지원불리</v>
      </c>
      <c r="F126" s="36" t="str">
        <f>IF('고12 계산식'!L12&gt;='대학식'!E126, "지원가능", "지원불리")</f>
        <v>지원가능</v>
      </c>
    </row>
    <row r="127">
      <c r="A127" s="2" t="s">
        <v>46</v>
      </c>
      <c r="B127" s="2" t="s">
        <v>146</v>
      </c>
      <c r="C127" s="2" t="s">
        <v>132</v>
      </c>
      <c r="D127" s="2">
        <v>27.0</v>
      </c>
      <c r="E127" s="36" t="str">
        <f>IF('고12 계산식'!N12&gt;='대학식'!E127, "지원가능", "지원불리")</f>
        <v>지원불리</v>
      </c>
      <c r="F127" s="36" t="str">
        <f>IF('고12 계산식'!L12&gt;='대학식'!E127, "지원가능", "지원불리")</f>
        <v>지원가능</v>
      </c>
    </row>
    <row r="128">
      <c r="A128" s="2" t="s">
        <v>56</v>
      </c>
      <c r="B128" s="2" t="s">
        <v>146</v>
      </c>
      <c r="C128" s="2" t="s">
        <v>112</v>
      </c>
      <c r="D128" s="2">
        <v>17.0</v>
      </c>
      <c r="E128" s="35" t="str">
        <f>IFS('고12 계산식'!B16="문과", "지원불가", '고12 계산식'!O12&gt;='대학식'!E128,"지원가능", '고12 계산식'!O12&lt;'대학식'!E128,"지원불리")</f>
        <v>지원불가</v>
      </c>
      <c r="F128" s="35" t="str">
        <f>IF('고12 계산식'!M12&gt;='대학식'!E128, "지원가능", "지원불리")</f>
        <v>지원가능</v>
      </c>
    </row>
    <row r="129">
      <c r="A129" s="2" t="s">
        <v>56</v>
      </c>
      <c r="B129" s="2" t="s">
        <v>146</v>
      </c>
      <c r="C129" s="2" t="s">
        <v>113</v>
      </c>
      <c r="D129" s="2">
        <v>18.0</v>
      </c>
      <c r="E129" s="35" t="str">
        <f>IFS('고12 계산식'!B16="문과", "지원불가", '고12 계산식'!O12&gt;='대학식'!E129,"지원가능", '고12 계산식'!O12&lt;'대학식'!E129,"지원불리")</f>
        <v>지원불가</v>
      </c>
      <c r="F129" s="35" t="str">
        <f>IF('고12 계산식'!M12&gt;='대학식'!E129, "지원가능", "지원불리")</f>
        <v>지원가능</v>
      </c>
    </row>
    <row r="130">
      <c r="A130" s="2" t="s">
        <v>56</v>
      </c>
      <c r="B130" s="2" t="s">
        <v>146</v>
      </c>
      <c r="C130" s="2" t="s">
        <v>114</v>
      </c>
      <c r="D130" s="2">
        <v>17.0</v>
      </c>
      <c r="E130" s="35" t="str">
        <f>IFS('고12 계산식'!B16="문과", "지원불가", '고12 계산식'!O12&gt;='대학식'!E130,"지원가능", '고12 계산식'!O12&lt;'대학식'!E130,"지원불리")</f>
        <v>지원불가</v>
      </c>
      <c r="F130" s="35" t="str">
        <f>IF( '고12 계산식'!M12&gt;='대학식'!E130,"지원가능", "지원불리")</f>
        <v>지원가능</v>
      </c>
    </row>
    <row r="131">
      <c r="A131" s="2" t="s">
        <v>56</v>
      </c>
      <c r="B131" s="2" t="s">
        <v>146</v>
      </c>
      <c r="C131" s="2" t="s">
        <v>157</v>
      </c>
      <c r="D131" s="2">
        <v>13.0</v>
      </c>
      <c r="E131" s="35" t="str">
        <f>IFS('고12 계산식'!B16="문과", "지원불가", '고12 계산식'!O12&gt;='대학식'!E131,"지원가능", '고12 계산식'!O12&lt;'대학식'!E131,"지원불리")</f>
        <v>지원불가</v>
      </c>
      <c r="F131" s="35" t="str">
        <f>IF( '고12 계산식'!M12&gt;='대학식'!E131,"지원가능", "지원불리")</f>
        <v>지원가능</v>
      </c>
    </row>
    <row r="132">
      <c r="A132" s="2" t="s">
        <v>56</v>
      </c>
      <c r="B132" s="2" t="s">
        <v>146</v>
      </c>
      <c r="C132" s="2" t="s">
        <v>158</v>
      </c>
      <c r="D132" s="2">
        <v>31.0</v>
      </c>
      <c r="E132" s="35" t="str">
        <f>IFS('고12 계산식'!B16="문과", "지원불가", '고12 계산식'!O12&gt;='대학식'!E132,"지원가능", '고12 계산식'!O12&lt;'대학식'!E132,"지원불리")</f>
        <v>지원불가</v>
      </c>
      <c r="F132" s="35" t="str">
        <f>IF( '고12 계산식'!M12&gt;='대학식'!E132,"지원가능", "지원불리")</f>
        <v>지원가능</v>
      </c>
    </row>
    <row r="133">
      <c r="A133" s="2" t="s">
        <v>56</v>
      </c>
      <c r="B133" s="2" t="s">
        <v>146</v>
      </c>
      <c r="C133" s="2" t="s">
        <v>123</v>
      </c>
      <c r="D133" s="2">
        <v>49.0</v>
      </c>
      <c r="E133" s="35" t="str">
        <f>IFS('고12 계산식'!B16="문과", "지원불가", '고12 계산식'!O12&gt;='대학식'!E133,"지원가능", '고12 계산식'!O12&lt;'대학식'!E133,"지원불리")</f>
        <v>지원불가</v>
      </c>
      <c r="F133" s="35" t="str">
        <f>IF( '고12 계산식'!M12&gt;='대학식'!E133,"지원가능", "지원불리")</f>
        <v>지원가능</v>
      </c>
    </row>
    <row r="134">
      <c r="A134" s="2" t="s">
        <v>56</v>
      </c>
      <c r="B134" s="2" t="s">
        <v>146</v>
      </c>
      <c r="C134" s="2" t="s">
        <v>159</v>
      </c>
      <c r="D134" s="2">
        <v>35.0</v>
      </c>
      <c r="E134" s="35" t="str">
        <f>IFS('고12 계산식'!B16="문과", "지원불가", '고12 계산식'!O12&gt;='대학식'!E134,"지원가능", '고12 계산식'!O12&lt;'대학식'!E134,"지원불리")</f>
        <v>지원불가</v>
      </c>
      <c r="F134" s="35" t="str">
        <f>IF( '고12 계산식'!M12&gt;='대학식'!E134,"지원가능", "지원불리")</f>
        <v>지원가능</v>
      </c>
    </row>
    <row r="135">
      <c r="A135" s="2" t="s">
        <v>56</v>
      </c>
      <c r="B135" s="2" t="s">
        <v>146</v>
      </c>
      <c r="C135" s="2" t="s">
        <v>72</v>
      </c>
      <c r="D135" s="2">
        <v>15.0</v>
      </c>
      <c r="E135" s="35" t="str">
        <f>IFS('고12 계산식'!B16="문과", "지원불가", '고12 계산식'!O12&gt;='대학식'!E135,"지원가능", '고12 계산식'!O12&lt;'대학식'!E135,"지원불리")</f>
        <v>지원불가</v>
      </c>
      <c r="F135" s="35" t="str">
        <f>IF('고12 계산식'!M12&gt;='대학식'!E135, "지원가능", "지원불리")</f>
        <v>지원가능</v>
      </c>
    </row>
    <row r="136">
      <c r="A136" s="2" t="s">
        <v>56</v>
      </c>
      <c r="B136" s="2" t="s">
        <v>146</v>
      </c>
      <c r="C136" s="2" t="s">
        <v>67</v>
      </c>
      <c r="D136" s="2">
        <v>51.0</v>
      </c>
      <c r="E136" s="35" t="str">
        <f>IFS('고12 계산식'!B16="문과", "지원불가", '고12 계산식'!O12&gt;='대학식'!E136,"지원가능", '고12 계산식'!O12&lt;'대학식'!E136,"지원불리")</f>
        <v>지원불가</v>
      </c>
      <c r="F136" s="35" t="str">
        <f>IF('고12 계산식'!M12&gt;='대학식'!E136, "지원가능", "지원불리")</f>
        <v>지원가능</v>
      </c>
    </row>
    <row r="137">
      <c r="A137" s="2" t="s">
        <v>56</v>
      </c>
      <c r="B137" s="2" t="s">
        <v>146</v>
      </c>
      <c r="C137" s="2" t="s">
        <v>160</v>
      </c>
      <c r="D137" s="2">
        <v>18.0</v>
      </c>
      <c r="E137" s="35" t="str">
        <f>IFS('고12 계산식'!B16="문과", "지원불가", '고12 계산식'!O12&gt;='대학식'!E137,"지원가능", '고12 계산식'!O12&lt;'대학식'!E137,"지원불리")</f>
        <v>지원불가</v>
      </c>
      <c r="F137" s="35" t="str">
        <f>IF( '고12 계산식'!M12&gt;='대학식'!E137,"지원가능", "지원불리")</f>
        <v>지원가능</v>
      </c>
    </row>
    <row r="138">
      <c r="A138" s="2" t="s">
        <v>56</v>
      </c>
      <c r="B138" s="2" t="s">
        <v>146</v>
      </c>
      <c r="C138" s="2" t="s">
        <v>119</v>
      </c>
      <c r="D138" s="2">
        <v>62.0</v>
      </c>
      <c r="E138" s="35" t="str">
        <f>IFS('고12 계산식'!B16="문과", "지원불가", '고12 계산식'!O12&gt;='대학식'!E138,"지원가능", '고12 계산식'!O12&lt;'대학식'!E138,"지원불리")</f>
        <v>지원불가</v>
      </c>
      <c r="F138" s="35" t="str">
        <f>IF('고12 계산식'!M12&gt;='대학식'!E138, "지원가능", "지원불리")</f>
        <v>지원가능</v>
      </c>
    </row>
    <row r="139">
      <c r="A139" s="2" t="s">
        <v>56</v>
      </c>
      <c r="B139" s="2" t="s">
        <v>146</v>
      </c>
      <c r="C139" s="2" t="s">
        <v>161</v>
      </c>
      <c r="D139" s="2">
        <v>10.0</v>
      </c>
      <c r="E139" s="35" t="str">
        <f>IFS('고12 계산식'!B16="문과", "지원불가", '고12 계산식'!O12&gt;='대학식'!E139,"지원가능", '고12 계산식'!O12&lt;'대학식'!E139,"지원불리")</f>
        <v>지원불가</v>
      </c>
      <c r="F139" s="35" t="str">
        <f>IF('고12 계산식'!M12&gt;='대학식'!E139, "지원가능", "지원불리")</f>
        <v>지원가능</v>
      </c>
    </row>
    <row r="140">
      <c r="A140" s="2" t="s">
        <v>56</v>
      </c>
      <c r="B140" s="2" t="s">
        <v>146</v>
      </c>
      <c r="C140" s="2" t="s">
        <v>162</v>
      </c>
      <c r="D140" s="2">
        <v>11.0</v>
      </c>
      <c r="E140" s="35" t="str">
        <f>IFS('고12 계산식'!B16="문과", "지원불가", '고12 계산식'!O12&gt;='대학식'!E140,"지원가능", '고12 계산식'!O12&lt;'대학식'!E140,"지원불리")</f>
        <v>지원불가</v>
      </c>
      <c r="F140" s="35" t="str">
        <f>IF('고12 계산식'!M12&gt;='대학식'!E140, "지원가능", "지원불리")</f>
        <v>지원가능</v>
      </c>
    </row>
    <row r="141">
      <c r="A141" s="2" t="s">
        <v>46</v>
      </c>
      <c r="B141" s="2" t="s">
        <v>146</v>
      </c>
      <c r="C141" s="2" t="s">
        <v>163</v>
      </c>
      <c r="D141" s="2">
        <v>19.0</v>
      </c>
      <c r="E141" s="36" t="str">
        <f>IF('고12 계산식'!N12&gt;='대학식'!E141, "지원가능", "지원불리")</f>
        <v>지원가능</v>
      </c>
      <c r="F141" s="36" t="str">
        <f>IF('고12 계산식'!L12&gt;='대학식'!E141, "지원가능", "지원불리")</f>
        <v>지원가능</v>
      </c>
    </row>
    <row r="142">
      <c r="A142" s="2" t="s">
        <v>46</v>
      </c>
      <c r="B142" s="2" t="s">
        <v>146</v>
      </c>
      <c r="C142" s="2" t="s">
        <v>84</v>
      </c>
      <c r="D142" s="2">
        <v>15.0</v>
      </c>
      <c r="E142" s="36" t="str">
        <f>IF('고12 계산식'!N12&gt;='대학식'!E142, "지원가능", "지원불리")</f>
        <v>지원가능</v>
      </c>
      <c r="F142" s="36" t="str">
        <f>IF('고12 계산식'!L12&gt;='대학식'!E142, "지원가능", "지원불리")</f>
        <v>지원가능</v>
      </c>
    </row>
    <row r="143">
      <c r="A143" s="2" t="s">
        <v>46</v>
      </c>
      <c r="B143" s="2" t="s">
        <v>146</v>
      </c>
      <c r="C143" s="2" t="s">
        <v>85</v>
      </c>
      <c r="D143" s="2">
        <v>24.0</v>
      </c>
      <c r="E143" s="36" t="str">
        <f>IF('고12 계산식'!N12&gt;='대학식'!E143, "지원가능", "지원불리")</f>
        <v>지원가능</v>
      </c>
      <c r="F143" s="36" t="str">
        <f>IF('고12 계산식'!L12&gt;='대학식'!E143, "지원가능", "지원불리")</f>
        <v>지원가능</v>
      </c>
    </row>
    <row r="144">
      <c r="A144" s="2" t="s">
        <v>46</v>
      </c>
      <c r="B144" s="2" t="s">
        <v>146</v>
      </c>
      <c r="C144" s="2" t="s">
        <v>88</v>
      </c>
      <c r="D144" s="2">
        <v>13.0</v>
      </c>
      <c r="E144" s="36" t="str">
        <f>IF('고12 계산식'!N12&gt;='대학식'!E144, "지원가능", "지원불리")</f>
        <v>지원가능</v>
      </c>
      <c r="F144" s="36" t="str">
        <f>IF('고12 계산식'!L12&gt;='대학식'!E144, "지원가능", "지원불리")</f>
        <v>지원가능</v>
      </c>
    </row>
    <row r="145">
      <c r="A145" s="2" t="s">
        <v>46</v>
      </c>
      <c r="B145" s="2" t="s">
        <v>146</v>
      </c>
      <c r="C145" s="2" t="s">
        <v>87</v>
      </c>
      <c r="D145" s="2">
        <v>10.0</v>
      </c>
      <c r="E145" s="36" t="str">
        <f>IF('고12 계산식'!N12&gt;='대학식'!E145, "지원가능", "지원불리")</f>
        <v>지원가능</v>
      </c>
      <c r="F145" s="36" t="str">
        <f>IF('고12 계산식'!L12&gt;='대학식'!E145, "지원가능", "지원불리")</f>
        <v>지원가능</v>
      </c>
    </row>
    <row r="146">
      <c r="A146" s="2" t="s">
        <v>56</v>
      </c>
      <c r="B146" s="2" t="s">
        <v>146</v>
      </c>
      <c r="C146" s="2" t="s">
        <v>164</v>
      </c>
      <c r="D146" s="2">
        <v>13.0</v>
      </c>
      <c r="E146" s="35" t="str">
        <f>IFS('고12 계산식'!B16="문과", "지원불가", '고12 계산식'!O26&gt;='대학식'!E146,"지원가능", '고12 계산식'!O26&lt;'대학식'!E146,"지원불리")</f>
        <v>지원불가</v>
      </c>
      <c r="F146" s="35" t="str">
        <f>IF( '고12 계산식'!M12&gt;='대학식'!E146,"지원가능", "지원불리")</f>
        <v>지원가능</v>
      </c>
    </row>
    <row r="147">
      <c r="A147" s="2" t="s">
        <v>56</v>
      </c>
      <c r="B147" s="2" t="s">
        <v>146</v>
      </c>
      <c r="C147" s="2" t="s">
        <v>90</v>
      </c>
      <c r="D147" s="2">
        <v>13.0</v>
      </c>
      <c r="E147" s="35" t="str">
        <f>IFS('고12 계산식'!B16="문과", "지원불가", '고12 계산식'!O26&gt;='대학식'!E147,"지원가능", '고12 계산식'!O26&lt;'대학식'!E147,"지원불리")</f>
        <v>지원불가</v>
      </c>
      <c r="F147" s="35" t="str">
        <f>IF( '고12 계산식'!M12&gt;='대학식'!E147,"지원가능", "지원불리")</f>
        <v>지원가능</v>
      </c>
    </row>
    <row r="148">
      <c r="A148" s="2" t="s">
        <v>56</v>
      </c>
      <c r="B148" s="2" t="s">
        <v>146</v>
      </c>
      <c r="C148" s="2" t="s">
        <v>64</v>
      </c>
      <c r="D148" s="2">
        <v>13.0</v>
      </c>
      <c r="E148" s="35" t="str">
        <f>IFS('고12 계산식'!B16="문과", "지원불가", '고12 계산식'!O26&gt;='대학식'!E148,"지원가능", '고12 계산식'!O26&lt;'대학식'!E148,"지원불리")</f>
        <v>지원불가</v>
      </c>
      <c r="F148" s="35" t="str">
        <f>IF( '고12 계산식'!M12&gt;='대학식'!E148,"지원가능", "지원불리")</f>
        <v>지원가능</v>
      </c>
    </row>
    <row r="149">
      <c r="A149" s="2" t="s">
        <v>46</v>
      </c>
      <c r="B149" s="2" t="s">
        <v>146</v>
      </c>
      <c r="C149" s="2" t="s">
        <v>165</v>
      </c>
      <c r="D149" s="2">
        <v>13.0</v>
      </c>
      <c r="E149" s="36" t="str">
        <f>IF('고12 계산식'!N12&gt;='대학식'!E149, "지원가능", "지원불리")</f>
        <v>지원가능</v>
      </c>
      <c r="F149" s="36" t="str">
        <f>IF('고12 계산식'!L12&gt;='대학식'!E149, "지원가능", "지원불리")</f>
        <v>지원가능</v>
      </c>
    </row>
    <row r="150">
      <c r="A150" s="2" t="s">
        <v>56</v>
      </c>
      <c r="B150" s="2" t="s">
        <v>146</v>
      </c>
      <c r="C150" s="2" t="s">
        <v>166</v>
      </c>
      <c r="D150" s="2">
        <v>44.0</v>
      </c>
      <c r="E150" s="35" t="str">
        <f>IFS('고12 계산식'!B16="문과", "지원불가", '고12 계산식'!O12&gt;='대학식'!E150,"지원가능", '고12 계산식'!O12&lt;'대학식'!E150,"지원불리")</f>
        <v>지원불가</v>
      </c>
      <c r="F150" s="35" t="str">
        <f>IF('고12 계산식'!M12&gt;='대학식'!E150, "지원가능", "지원불리")</f>
        <v>지원가능</v>
      </c>
    </row>
    <row r="151">
      <c r="A151" s="2" t="s">
        <v>56</v>
      </c>
      <c r="B151" s="2" t="s">
        <v>146</v>
      </c>
      <c r="C151" s="2" t="s">
        <v>167</v>
      </c>
      <c r="D151" s="2">
        <v>11.0</v>
      </c>
      <c r="E151" s="35" t="str">
        <f>IFS('고12 계산식'!B16="문과", "지원불가", '고12 계산식'!O12&gt;='대학식'!E151,"지원가능", '고12 계산식'!O12&lt;'대학식'!E151,"지원불리")</f>
        <v>지원불가</v>
      </c>
      <c r="F151" s="35" t="str">
        <f>IF('고12 계산식'!M12&gt;='대학식'!E151, "지원가능", "지원불리")</f>
        <v>지원가능</v>
      </c>
    </row>
    <row r="152">
      <c r="A152" s="2" t="s">
        <v>46</v>
      </c>
      <c r="B152" s="2" t="s">
        <v>146</v>
      </c>
      <c r="C152" s="2" t="s">
        <v>168</v>
      </c>
      <c r="D152" s="2">
        <v>2.0</v>
      </c>
      <c r="E152" s="36" t="str">
        <f>IF('고12 계산식'!N12&gt;='대학식'!E152, "지원가능", "지원불리")</f>
        <v>지원가능</v>
      </c>
      <c r="F152" s="36" t="str">
        <f>IF('고12 계산식'!L12&gt;='대학식'!E152, "지원가능", "지원불리")</f>
        <v>지원가능</v>
      </c>
    </row>
    <row r="153">
      <c r="A153" s="2" t="s">
        <v>46</v>
      </c>
      <c r="B153" s="2" t="s">
        <v>146</v>
      </c>
      <c r="C153" s="2" t="s">
        <v>169</v>
      </c>
      <c r="D153" s="2">
        <v>31.0</v>
      </c>
      <c r="E153" s="36" t="str">
        <f>IF('고12 계산식'!N12&gt;='대학식'!E153, "지원가능", "지원불리")</f>
        <v>지원불리</v>
      </c>
      <c r="F153" s="36" t="str">
        <f>IF('고12 계산식'!L12&gt;='대학식'!E153, "지원가능", "지원불리")</f>
        <v>지원가능</v>
      </c>
    </row>
    <row r="154">
      <c r="A154" s="2" t="s">
        <v>56</v>
      </c>
      <c r="B154" s="2" t="s">
        <v>146</v>
      </c>
      <c r="C154" s="2" t="s">
        <v>170</v>
      </c>
      <c r="D154" s="2">
        <v>28.0</v>
      </c>
      <c r="E154" s="35" t="str">
        <f>IFS('고12 계산식'!B16="문과", "지원불가", '고12 계산식'!O12&gt;='대학식'!E154,"지원가능", '고12 계산식'!O12&lt;'대학식'!E154,"지원불리")</f>
        <v>지원불가</v>
      </c>
      <c r="F154" s="35" t="str">
        <f>IF('고12 계산식'!M12&gt;='대학식'!E154, "지원가능", "지원불리")</f>
        <v>지원가능</v>
      </c>
    </row>
    <row r="155">
      <c r="A155" s="2" t="s">
        <v>56</v>
      </c>
      <c r="B155" s="2" t="s">
        <v>146</v>
      </c>
      <c r="C155" s="2" t="s">
        <v>171</v>
      </c>
      <c r="D155" s="2">
        <v>28.0</v>
      </c>
      <c r="E155" s="35" t="str">
        <f>IFS('고12 계산식'!B16="문과", "지원불가", '고12 계산식'!O12&gt;='대학식'!E155,"지원가능", '고12 계산식'!O12&lt;'대학식'!E155,"지원불리")</f>
        <v>지원불가</v>
      </c>
      <c r="F155" s="35" t="str">
        <f>IF('고12 계산식'!M12&gt;='대학식'!E155, "지원가능", "지원불리")</f>
        <v>지원가능</v>
      </c>
    </row>
    <row r="156">
      <c r="A156" s="2" t="s">
        <v>56</v>
      </c>
      <c r="B156" s="2" t="s">
        <v>146</v>
      </c>
      <c r="C156" s="2" t="s">
        <v>172</v>
      </c>
      <c r="D156" s="2">
        <v>50.0</v>
      </c>
      <c r="E156" s="35" t="str">
        <f>IFS('고12 계산식'!B16="문과", "지원불가", '고12 계산식'!O12&gt;='대학식'!E156,"지원가능", '고12 계산식'!O12&lt;'대학식'!E156,"지원불리")</f>
        <v>지원불가</v>
      </c>
      <c r="F156" s="35" t="str">
        <f>IF('고12 계산식'!M12&gt;='대학식'!E156, "지원가능", "지원불리")</f>
        <v>지원가능</v>
      </c>
    </row>
    <row r="157">
      <c r="A157" s="2" t="s">
        <v>46</v>
      </c>
      <c r="B157" s="2" t="s">
        <v>146</v>
      </c>
      <c r="C157" s="2" t="s">
        <v>173</v>
      </c>
      <c r="D157" s="2">
        <v>32.0</v>
      </c>
      <c r="E157" s="36" t="str">
        <f>IF('고12 계산식'!N12&gt;='대학식'!E157, "지원가능", "지원불리")</f>
        <v>지원가능</v>
      </c>
      <c r="F157" s="36" t="str">
        <f>IF('고12 계산식'!L12&gt;='대학식'!E157, "지원가능", "지원불리")</f>
        <v>지원가능</v>
      </c>
    </row>
    <row r="158">
      <c r="A158" s="2" t="s">
        <v>56</v>
      </c>
      <c r="B158" s="2" t="s">
        <v>146</v>
      </c>
      <c r="C158" s="2" t="s">
        <v>99</v>
      </c>
      <c r="D158" s="2">
        <v>18.0</v>
      </c>
      <c r="E158" s="35" t="str">
        <f>IFS('고12 계산식'!B16="문과", "지원불가", '고12 계산식'!O12&gt;='대학식'!E158,"지원가능", '고12 계산식'!O12&lt;'대학식'!E158,"지원불리")</f>
        <v>지원불가</v>
      </c>
      <c r="F158" s="35" t="str">
        <f>IF( '고12 계산식'!M12&gt;='대학식'!E158,"지원가능", "지원불리")</f>
        <v>지원가능</v>
      </c>
    </row>
    <row r="159">
      <c r="A159" s="2" t="s">
        <v>46</v>
      </c>
      <c r="B159" s="2" t="s">
        <v>146</v>
      </c>
      <c r="C159" s="2" t="s">
        <v>174</v>
      </c>
      <c r="D159" s="2">
        <v>19.0</v>
      </c>
      <c r="E159" s="36" t="str">
        <f>IF('고12 계산식'!N12&gt;='대학식'!E159, "지원가능", "지원불리")</f>
        <v>지원불리</v>
      </c>
      <c r="F159" s="36" t="str">
        <f>IF('고12 계산식'!L12&gt;='대학식'!E159, "지원가능", "지원불리")</f>
        <v>지원가능</v>
      </c>
    </row>
    <row r="160">
      <c r="A160" s="2" t="s">
        <v>56</v>
      </c>
      <c r="B160" s="2" t="s">
        <v>146</v>
      </c>
      <c r="C160" s="2" t="s">
        <v>175</v>
      </c>
      <c r="D160" s="2">
        <v>11.0</v>
      </c>
      <c r="E160" s="35" t="str">
        <f>IFS('고12 계산식'!B16="문과", "지원불가", '고12 계산식'!O12&gt;='대학식'!E160,"지원가능", '고12 계산식'!O12&lt;'대학식'!E160,"지원불리")</f>
        <v>지원불가</v>
      </c>
      <c r="F160" s="35" t="str">
        <f>IF( '고12 계산식'!M12&gt;='대학식'!E160,"지원가능", "지원불리")</f>
        <v>지원가능</v>
      </c>
    </row>
    <row r="161">
      <c r="A161" s="2" t="s">
        <v>56</v>
      </c>
      <c r="B161" s="2" t="s">
        <v>146</v>
      </c>
      <c r="C161" s="2" t="s">
        <v>176</v>
      </c>
      <c r="D161" s="2">
        <v>10.0</v>
      </c>
      <c r="E161" s="35" t="str">
        <f>IFS('고12 계산식'!B16="문과", "지원불가", '고12 계산식'!O12&gt;='대학식'!E161,"지원가능", '고12 계산식'!O12&lt;'대학식'!E161,"지원불리")</f>
        <v>지원불가</v>
      </c>
      <c r="F161" s="35" t="str">
        <f>IF( '고12 계산식'!M12&gt;='대학식'!E161,"지원가능", "지원불리")</f>
        <v>지원가능</v>
      </c>
    </row>
    <row r="162">
      <c r="A162" s="2" t="s">
        <v>46</v>
      </c>
      <c r="B162" s="2" t="s">
        <v>146</v>
      </c>
      <c r="C162" s="2" t="s">
        <v>177</v>
      </c>
      <c r="D162" s="2">
        <v>19.0</v>
      </c>
      <c r="E162" s="36" t="str">
        <f>IF('고12 계산식'!N12&gt;='대학식'!E160, "지원가능", "지원불리")</f>
        <v>지원불리</v>
      </c>
      <c r="F162" s="36" t="str">
        <f>IF('고12 계산식'!L12&gt;='대학식'!E162, "지원가능", "지원불리")</f>
        <v>지원가능</v>
      </c>
    </row>
    <row r="163">
      <c r="A163" s="2" t="s">
        <v>46</v>
      </c>
      <c r="B163" s="2" t="s">
        <v>178</v>
      </c>
      <c r="C163" s="2" t="s">
        <v>179</v>
      </c>
      <c r="D163" s="2">
        <v>57.0</v>
      </c>
      <c r="E163" s="36" t="str">
        <f>IF('고12 계산식'!L18&gt;='대학식'!E163, "지원가능", "지원불리")</f>
        <v>지원가능</v>
      </c>
      <c r="F163" s="36" t="str">
        <f>IF('고12 계산식'!J18&gt;='대학식'!E163, "지원가능", "지원불리")</f>
        <v>지원가능</v>
      </c>
    </row>
    <row r="164">
      <c r="A164" s="2" t="s">
        <v>46</v>
      </c>
      <c r="B164" s="2" t="s">
        <v>178</v>
      </c>
      <c r="C164" s="2" t="s">
        <v>180</v>
      </c>
      <c r="D164" s="2">
        <v>34.0</v>
      </c>
      <c r="E164" s="36" t="str">
        <f>IF('고12 계산식'!L18&gt;='대학식'!E164, "지원가능", "지원불리")</f>
        <v>지원가능</v>
      </c>
      <c r="F164" s="36" t="str">
        <f>IF('고12 계산식'!J18&gt;='대학식'!E164, "지원가능", "지원불리")</f>
        <v>지원가능</v>
      </c>
    </row>
    <row r="165">
      <c r="A165" s="2" t="s">
        <v>46</v>
      </c>
      <c r="B165" s="2" t="s">
        <v>178</v>
      </c>
      <c r="C165" s="2" t="s">
        <v>181</v>
      </c>
      <c r="D165" s="2">
        <v>20.0</v>
      </c>
      <c r="E165" s="36" t="str">
        <f>IF('고12 계산식'!L18&gt;='대학식'!E165, "지원가능", "지원불리")</f>
        <v>지원가능</v>
      </c>
      <c r="F165" s="36" t="str">
        <f>IF('고12 계산식'!J18&gt;='대학식'!E165, "지원가능", "지원불리")</f>
        <v>지원가능</v>
      </c>
    </row>
    <row r="166">
      <c r="A166" s="2" t="s">
        <v>46</v>
      </c>
      <c r="B166" s="2" t="s">
        <v>178</v>
      </c>
      <c r="C166" s="2" t="s">
        <v>182</v>
      </c>
      <c r="D166" s="2">
        <v>15.0</v>
      </c>
      <c r="E166" s="36" t="str">
        <f>IF('고12 계산식'!L18&gt;='대학식'!E166, "지원가능", "지원불리")</f>
        <v>지원가능</v>
      </c>
      <c r="F166" s="36" t="str">
        <f>IF('고12 계산식'!J18&gt;='대학식'!E166, "지원가능", "지원불리")</f>
        <v>지원가능</v>
      </c>
    </row>
    <row r="167">
      <c r="A167" s="2" t="s">
        <v>46</v>
      </c>
      <c r="B167" s="2" t="s">
        <v>178</v>
      </c>
      <c r="C167" s="2" t="s">
        <v>183</v>
      </c>
      <c r="D167" s="2">
        <v>35.0</v>
      </c>
      <c r="E167" s="36" t="str">
        <f>IF('고12 계산식'!L18&gt;='대학식'!E167, "지원가능", "지원불리")</f>
        <v>지원가능</v>
      </c>
      <c r="F167" s="36" t="str">
        <f>IF('고12 계산식'!J18&gt;='대학식'!E167, "지원가능", "지원불리")</f>
        <v>지원가능</v>
      </c>
    </row>
    <row r="168">
      <c r="A168" s="2" t="s">
        <v>46</v>
      </c>
      <c r="B168" s="2" t="s">
        <v>178</v>
      </c>
      <c r="C168" s="2" t="s">
        <v>50</v>
      </c>
      <c r="D168" s="2">
        <v>63.0</v>
      </c>
      <c r="E168" s="36" t="str">
        <f>IF('고12 계산식'!L18&gt;='대학식'!E168, "지원가능", "지원불리")</f>
        <v>지원가능</v>
      </c>
      <c r="F168" s="36" t="str">
        <f>IF('고12 계산식'!J18&gt;='대학식'!E168, "지원가능", "지원불리")</f>
        <v>지원가능</v>
      </c>
    </row>
    <row r="169">
      <c r="A169" s="2" t="s">
        <v>46</v>
      </c>
      <c r="B169" s="2" t="s">
        <v>178</v>
      </c>
      <c r="C169" s="2" t="s">
        <v>184</v>
      </c>
      <c r="D169" s="2">
        <v>100.0</v>
      </c>
      <c r="E169" s="36" t="str">
        <f>IF('고12 계산식'!L18&gt;='대학식'!E169, "지원가능", "지원불리")</f>
        <v>지원가능</v>
      </c>
      <c r="F169" s="36" t="str">
        <f>IF('고12 계산식'!J18&gt;='대학식'!E169, "지원가능", "지원불리")</f>
        <v>지원가능</v>
      </c>
    </row>
    <row r="170">
      <c r="A170" s="2" t="s">
        <v>46</v>
      </c>
      <c r="B170" s="2" t="s">
        <v>178</v>
      </c>
      <c r="C170" s="2" t="s">
        <v>185</v>
      </c>
      <c r="D170" s="2">
        <v>45.0</v>
      </c>
      <c r="E170" s="36" t="str">
        <f>IF('고12 계산식'!L18&gt;='대학식'!E170, "지원가능", "지원불리")</f>
        <v>지원가능</v>
      </c>
      <c r="F170" s="36" t="str">
        <f>IF('고12 계산식'!J18&gt;='대학식'!E170, "지원가능", "지원불리")</f>
        <v>지원가능</v>
      </c>
    </row>
    <row r="171">
      <c r="A171" s="2" t="s">
        <v>56</v>
      </c>
      <c r="B171" s="2" t="s">
        <v>178</v>
      </c>
      <c r="C171" s="2" t="s">
        <v>186</v>
      </c>
      <c r="D171" s="2">
        <v>20.0</v>
      </c>
      <c r="E171" s="35" t="str">
        <f>IFS('고12 계산식'!B84="문과", "지원불가", '고12 계산식'!M18&gt;='대학식'!E171,"지원가능", '고12 계산식'!M18&lt;'대학식'!E171,"지원불리")</f>
        <v>지원가능</v>
      </c>
      <c r="F171" s="35" t="str">
        <f>IF('고12 계산식'!K18&gt;='대학식'!E171, "지원가능", "지원불리")</f>
        <v>지원가능</v>
      </c>
    </row>
    <row r="172">
      <c r="A172" s="2" t="s">
        <v>56</v>
      </c>
      <c r="B172" s="2" t="s">
        <v>178</v>
      </c>
      <c r="C172" s="2" t="s">
        <v>187</v>
      </c>
      <c r="D172" s="2">
        <v>20.0</v>
      </c>
      <c r="E172" s="35" t="str">
        <f>IFS('고12 계산식'!B16="문과", "지원불가", '고12 계산식'!M18&gt;='대학식'!E172,"지원가능", '고12 계산식'!M18&lt;'대학식'!E172,"지원불리")</f>
        <v>지원불가</v>
      </c>
      <c r="F172" s="35" t="str">
        <f>IF( '고12 계산식'!K18&gt;='대학식'!E172,"지원가능", "지원불리")</f>
        <v>지원가능</v>
      </c>
    </row>
    <row r="173">
      <c r="A173" s="2" t="s">
        <v>56</v>
      </c>
      <c r="B173" s="2" t="s">
        <v>178</v>
      </c>
      <c r="C173" s="2" t="s">
        <v>188</v>
      </c>
      <c r="D173" s="2">
        <v>20.0</v>
      </c>
      <c r="E173" s="35" t="str">
        <f>IFS('고12 계산식'!B16="문과", "지원불가", '고12 계산식'!M18&gt;='대학식'!E173,"지원가능", '고12 계산식'!M18&lt;'대학식'!E173,"지원불리")</f>
        <v>지원불가</v>
      </c>
      <c r="F173" s="35" t="str">
        <f>IF( '고12 계산식'!K18&gt;='대학식'!E173,"지원가능", "지원불리")</f>
        <v>지원가능</v>
      </c>
    </row>
    <row r="174">
      <c r="A174" s="2" t="s">
        <v>56</v>
      </c>
      <c r="B174" s="2" t="s">
        <v>178</v>
      </c>
      <c r="C174" s="2" t="s">
        <v>189</v>
      </c>
      <c r="D174" s="2">
        <v>20.0</v>
      </c>
      <c r="E174" s="35" t="str">
        <f>IFS('고12 계산식'!B16="문과", "지원불가", '고12 계산식'!M18&gt;='대학식'!E174,"지원가능", '고12 계산식'!M18&lt;'대학식'!E174,"지원불리")</f>
        <v>지원불가</v>
      </c>
      <c r="F174" s="35" t="str">
        <f>IF('고12 계산식'!K18&gt;='대학식'!E174, "지원가능", "지원불리")</f>
        <v>지원가능</v>
      </c>
    </row>
    <row r="175">
      <c r="A175" s="2" t="s">
        <v>56</v>
      </c>
      <c r="B175" s="2" t="s">
        <v>178</v>
      </c>
      <c r="C175" s="2" t="s">
        <v>190</v>
      </c>
      <c r="D175" s="2">
        <v>37.0</v>
      </c>
      <c r="E175" s="35" t="str">
        <f>IFS('고12 계산식'!B16="문과", "지원불가", '고12 계산식'!M18&gt;='대학식'!E175,"지원가능", '고12 계산식'!M18&lt;'대학식'!E175,"지원불리")</f>
        <v>지원불가</v>
      </c>
      <c r="F175" s="35" t="str">
        <f>IF( '고12 계산식'!K18&gt;='대학식'!E175,"지원가능", "지원불리")</f>
        <v>지원가능</v>
      </c>
    </row>
    <row r="176">
      <c r="A176" s="2" t="s">
        <v>56</v>
      </c>
      <c r="B176" s="2" t="s">
        <v>178</v>
      </c>
      <c r="C176" s="2" t="s">
        <v>191</v>
      </c>
      <c r="D176" s="2">
        <v>38.0</v>
      </c>
      <c r="E176" s="35" t="str">
        <f>IFS('고12 계산식'!B16="문과", "지원불가", '고12 계산식'!M18&gt;='대학식'!E176,"지원가능", '고12 계산식'!M18&lt;'대학식'!E176,"지원불리")</f>
        <v>지원불가</v>
      </c>
      <c r="F176" s="35" t="str">
        <f>IF('고12 계산식'!K18&gt;='대학식'!E176, "지원가능", "지원불리")</f>
        <v>지원가능</v>
      </c>
    </row>
    <row r="177">
      <c r="A177" s="2" t="s">
        <v>56</v>
      </c>
      <c r="B177" s="2" t="s">
        <v>178</v>
      </c>
      <c r="C177" s="2" t="s">
        <v>192</v>
      </c>
      <c r="D177" s="2">
        <v>37.0</v>
      </c>
      <c r="E177" s="35" t="str">
        <f>IFS('고12 계산식'!B16="문과", "지원불가", '고12 계산식'!M18&gt;='대학식'!E177,"지원가능", '고12 계산식'!M18&lt;'대학식'!E177,"지원불리")</f>
        <v>지원불가</v>
      </c>
      <c r="F177" s="35" t="str">
        <f>IF('고12 계산식'!K18&gt;='대학식'!E177, "지원가능", "지원불리")</f>
        <v>지원가능</v>
      </c>
    </row>
    <row r="178">
      <c r="A178" s="2" t="s">
        <v>56</v>
      </c>
      <c r="B178" s="2" t="s">
        <v>178</v>
      </c>
      <c r="C178" s="2" t="s">
        <v>193</v>
      </c>
      <c r="D178" s="2">
        <v>32.0</v>
      </c>
      <c r="E178" s="35" t="str">
        <f>IFS('고12 계산식'!B16="문과", "지원불가", '고12 계산식'!M18&gt;='대학식'!E178,"지원가능", '고12 계산식'!M18&lt;'대학식'!E178,"지원불리")</f>
        <v>지원불가</v>
      </c>
      <c r="F178" s="35" t="str">
        <f>IF('고12 계산식'!K18&gt;='대학식'!E178, "지원가능", "지원불리")</f>
        <v>지원가능</v>
      </c>
    </row>
    <row r="179">
      <c r="A179" s="2" t="s">
        <v>46</v>
      </c>
      <c r="B179" s="2" t="s">
        <v>194</v>
      </c>
      <c r="C179" s="2" t="s">
        <v>195</v>
      </c>
      <c r="D179" s="2">
        <v>192.0</v>
      </c>
      <c r="E179" s="36" t="str">
        <f>IF('고12 계산식'!L24&gt;='대학식'!E179, "지원가능", "지원불리")</f>
        <v>지원가능</v>
      </c>
      <c r="F179" s="36" t="str">
        <f>IF('고12 계산식'!J24&gt;='대학식'!E179, "지원가능", "지원불리")</f>
        <v>지원가능</v>
      </c>
    </row>
    <row r="180">
      <c r="A180" s="2" t="s">
        <v>46</v>
      </c>
      <c r="B180" s="2" t="s">
        <v>194</v>
      </c>
      <c r="C180" s="2" t="s">
        <v>196</v>
      </c>
      <c r="D180" s="2">
        <v>100.0</v>
      </c>
      <c r="E180" s="36" t="str">
        <f>IF('고12 계산식'!L24&gt;='대학식'!E180, "지원가능", "지원불리")</f>
        <v>지원가능</v>
      </c>
      <c r="F180" s="36" t="str">
        <f>IF('고12 계산식'!J24&gt;='대학식'!E180, "지원가능", "지원불리")</f>
        <v>지원가능</v>
      </c>
    </row>
    <row r="181">
      <c r="A181" s="2" t="s">
        <v>46</v>
      </c>
      <c r="B181" s="2" t="s">
        <v>194</v>
      </c>
      <c r="C181" s="2" t="s">
        <v>197</v>
      </c>
      <c r="D181" s="2">
        <v>35.0</v>
      </c>
      <c r="E181" s="36" t="str">
        <f>IF('고12 계산식'!L24&gt;='대학식'!E181, "지원가능", "지원불리")</f>
        <v>지원가능</v>
      </c>
      <c r="F181" s="36" t="str">
        <f>IF('고12 계산식'!J24&gt;='대학식'!E181, "지원가능", "지원불리")</f>
        <v>지원가능</v>
      </c>
    </row>
    <row r="182">
      <c r="A182" s="2" t="s">
        <v>46</v>
      </c>
      <c r="B182" s="2" t="s">
        <v>194</v>
      </c>
      <c r="C182" s="2" t="s">
        <v>198</v>
      </c>
      <c r="D182" s="2">
        <v>15.0</v>
      </c>
      <c r="E182" s="36" t="str">
        <f>IF('고12 계산식'!L24&gt;='대학식'!E182, "지원가능", "지원불리")</f>
        <v>지원가능</v>
      </c>
      <c r="F182" s="36" t="str">
        <f>IF('고12 계산식'!J24&gt;='대학식'!E182, "지원가능", "지원불리")</f>
        <v>지원가능</v>
      </c>
    </row>
    <row r="183">
      <c r="A183" s="2" t="s">
        <v>46</v>
      </c>
      <c r="B183" s="2" t="s">
        <v>194</v>
      </c>
      <c r="C183" s="2" t="s">
        <v>199</v>
      </c>
      <c r="D183" s="2">
        <v>15.0</v>
      </c>
      <c r="E183" s="36" t="str">
        <f>IF('고12 계산식'!L24&gt;='대학식'!E183, "지원가능", "지원불리")</f>
        <v>지원가능</v>
      </c>
      <c r="F183" s="36" t="str">
        <f>IF('고12 계산식'!J24&gt;='대학식'!E183, "지원가능", "지원불리")</f>
        <v>지원가능</v>
      </c>
    </row>
    <row r="184">
      <c r="A184" s="2" t="s">
        <v>46</v>
      </c>
      <c r="B184" s="2" t="s">
        <v>194</v>
      </c>
      <c r="C184" s="2" t="s">
        <v>200</v>
      </c>
      <c r="D184" s="2">
        <v>15.0</v>
      </c>
      <c r="E184" s="36" t="str">
        <f>IF('고12 계산식'!L24&gt;='대학식'!E184, "지원가능", "지원불리")</f>
        <v>지원가능</v>
      </c>
      <c r="F184" s="36" t="str">
        <f>IF('고12 계산식'!J24&gt;='대학식'!E184, "지원가능", "지원불리")</f>
        <v>지원가능</v>
      </c>
    </row>
    <row r="185">
      <c r="A185" s="2" t="s">
        <v>46</v>
      </c>
      <c r="B185" s="2" t="s">
        <v>194</v>
      </c>
      <c r="C185" s="2" t="s">
        <v>201</v>
      </c>
      <c r="D185" s="2">
        <v>16.0</v>
      </c>
      <c r="E185" s="36" t="str">
        <f>IF('고12 계산식'!L24&gt;='대학식'!E185, "지원가능", "지원불리")</f>
        <v>지원가능</v>
      </c>
      <c r="F185" s="36" t="str">
        <f>IF('고12 계산식'!J24&gt;='대학식'!E185, "지원가능", "지원불리")</f>
        <v>지원가능</v>
      </c>
    </row>
    <row r="186">
      <c r="A186" s="2" t="s">
        <v>46</v>
      </c>
      <c r="B186" s="2" t="s">
        <v>194</v>
      </c>
      <c r="C186" s="2" t="s">
        <v>202</v>
      </c>
      <c r="D186" s="2">
        <v>210.0</v>
      </c>
      <c r="E186" s="36" t="str">
        <f>IF('고12 계산식'!L24&gt;='대학식'!E186, "지원가능", "지원불리")</f>
        <v>지원가능</v>
      </c>
      <c r="F186" s="36" t="str">
        <f>IF('고12 계산식'!J24&gt;='대학식'!E186, "지원가능", "지원불리")</f>
        <v>지원가능</v>
      </c>
    </row>
    <row r="187">
      <c r="A187" s="2" t="s">
        <v>46</v>
      </c>
      <c r="B187" s="2" t="s">
        <v>194</v>
      </c>
      <c r="C187" s="2" t="s">
        <v>203</v>
      </c>
      <c r="D187" s="2">
        <v>28.0</v>
      </c>
      <c r="E187" s="36" t="str">
        <f>IF('고12 계산식'!L24&gt;='대학식'!E187, "지원가능", "지원불리")</f>
        <v>지원가능</v>
      </c>
      <c r="F187" s="36" t="str">
        <f>IF('고12 계산식'!J24&gt;='대학식'!E187, "지원가능", "지원불리")</f>
        <v>지원가능</v>
      </c>
    </row>
    <row r="188">
      <c r="A188" s="2" t="s">
        <v>46</v>
      </c>
      <c r="B188" s="2" t="s">
        <v>194</v>
      </c>
      <c r="C188" s="2" t="s">
        <v>204</v>
      </c>
      <c r="D188" s="2">
        <v>43.0</v>
      </c>
      <c r="E188" s="36" t="str">
        <f>IF('고12 계산식'!L24&gt;='대학식'!E188, "지원가능", "지원불리")</f>
        <v>지원가능</v>
      </c>
      <c r="F188" s="36" t="str">
        <f>IF('고12 계산식'!J24&gt;='대학식'!E188, "지원가능", "지원불리")</f>
        <v>지원가능</v>
      </c>
    </row>
    <row r="189">
      <c r="A189" s="2" t="s">
        <v>56</v>
      </c>
      <c r="B189" s="2" t="s">
        <v>194</v>
      </c>
      <c r="C189" s="2" t="s">
        <v>205</v>
      </c>
      <c r="D189" s="2">
        <v>91.0</v>
      </c>
      <c r="E189" s="35" t="str">
        <f>IFS('고12 계산식'!B16="문과", "지원불가", '고12 계산식'!M24&gt;='대학식'!E189,"지원가능", '고12 계산식'!M24&lt;'대학식'!E189,"지원불리")</f>
        <v>지원불가</v>
      </c>
      <c r="F189" s="35" t="str">
        <f>IF('고12 계산식'!K24&gt;='대학식'!E189, "지원가능", "지원불리")</f>
        <v>지원가능</v>
      </c>
    </row>
    <row r="190">
      <c r="A190" s="2" t="s">
        <v>56</v>
      </c>
      <c r="B190" s="2" t="s">
        <v>194</v>
      </c>
      <c r="C190" s="2" t="s">
        <v>206</v>
      </c>
      <c r="D190" s="2">
        <v>30.0</v>
      </c>
      <c r="E190" s="35" t="str">
        <f>IFS('고12 계산식'!B16="문과", "지원불가", '고12 계산식'!M24&gt;='대학식'!E190,"지원가능", '고12 계산식'!M24&lt;'대학식'!E190,"지원불리")</f>
        <v>지원불가</v>
      </c>
      <c r="F190" s="35" t="str">
        <f>IF('고12 계산식'!K24&gt;='대학식'!E190, "지원가능", "지원불리")</f>
        <v>지원가능</v>
      </c>
    </row>
    <row r="191">
      <c r="A191" s="2" t="s">
        <v>56</v>
      </c>
      <c r="B191" s="2" t="s">
        <v>194</v>
      </c>
      <c r="C191" s="2" t="s">
        <v>207</v>
      </c>
      <c r="D191" s="2">
        <v>20.0</v>
      </c>
      <c r="E191" s="35" t="str">
        <f>IFS('고12 계산식'!B16="문과", "지원불가", '고12 계산식'!M24&gt;='대학식'!E191,"지원가능", '고12 계산식'!M24&lt;'대학식'!E191,"지원불리")</f>
        <v>지원불가</v>
      </c>
      <c r="F191" s="35" t="str">
        <f>IF('고12 계산식'!K24&gt;='대학식'!E191, "지원가능", "지원불리")</f>
        <v>지원가능</v>
      </c>
    </row>
    <row r="192">
      <c r="A192" s="2" t="s">
        <v>56</v>
      </c>
      <c r="B192" s="2" t="s">
        <v>194</v>
      </c>
      <c r="C192" s="2" t="s">
        <v>208</v>
      </c>
      <c r="D192" s="2">
        <v>15.0</v>
      </c>
      <c r="E192" s="35" t="str">
        <f>IFS('고12 계산식'!B16="문과", "지원불가", '고12 계산식'!M24&gt;='대학식'!E192,"지원가능", '고12 계산식'!M24&lt;'대학식'!E192,"지원불리")</f>
        <v>지원불가</v>
      </c>
      <c r="F192" s="35" t="str">
        <f>IF('고12 계산식'!K24&gt;='대학식'!E192, "지원가능", "지원불리")</f>
        <v>지원가능</v>
      </c>
    </row>
    <row r="193">
      <c r="A193" s="2" t="s">
        <v>56</v>
      </c>
      <c r="B193" s="2" t="s">
        <v>194</v>
      </c>
      <c r="C193" s="2" t="s">
        <v>209</v>
      </c>
      <c r="D193" s="2">
        <v>15.0</v>
      </c>
      <c r="E193" s="35" t="str">
        <f>IFS('고12 계산식'!B16="문과", "지원불가", '고12 계산식'!M24&gt;='대학식'!E193,"지원가능", '고12 계산식'!M24&lt;'대학식'!E193,"지원불리")</f>
        <v>지원불가</v>
      </c>
      <c r="F193" s="35" t="str">
        <f>IF( '고12 계산식'!K24&gt;='대학식'!E193,"지원가능", "지원불리")</f>
        <v>지원가능</v>
      </c>
    </row>
    <row r="194">
      <c r="A194" s="2" t="s">
        <v>56</v>
      </c>
      <c r="B194" s="2" t="s">
        <v>194</v>
      </c>
      <c r="C194" s="2" t="s">
        <v>210</v>
      </c>
      <c r="D194" s="2">
        <v>20.0</v>
      </c>
      <c r="E194" s="35" t="str">
        <f>IFS('고12 계산식'!B16="문과", "지원불가", '고12 계산식'!M24&gt;='대학식'!E194,"지원가능", '고12 계산식'!M24&lt;'대학식'!E194,"지원불리")</f>
        <v>지원불가</v>
      </c>
      <c r="F194" s="35" t="str">
        <f>IF( '고12 계산식'!K24&gt;='대학식'!E194,"지원가능", "지원불리")</f>
        <v>지원가능</v>
      </c>
    </row>
    <row r="195">
      <c r="A195" s="2" t="s">
        <v>56</v>
      </c>
      <c r="B195" s="2" t="s">
        <v>194</v>
      </c>
      <c r="C195" s="2" t="s">
        <v>211</v>
      </c>
      <c r="D195" s="2">
        <v>144.0</v>
      </c>
      <c r="E195" s="35" t="str">
        <f>IFS('고12 계산식'!B16="문과", "지원불가", '고12 계산식'!M24&gt;='대학식'!E195,"지원가능", '고12 계산식'!M24&lt;'대학식'!E195,"지원불리")</f>
        <v>지원불가</v>
      </c>
      <c r="F195" s="35" t="str">
        <f>IF( '고12 계산식'!K24&gt;='대학식'!E195,"지원가능", "지원불리")</f>
        <v>지원가능</v>
      </c>
    </row>
    <row r="196">
      <c r="A196" s="2" t="s">
        <v>56</v>
      </c>
      <c r="B196" s="2" t="s">
        <v>194</v>
      </c>
      <c r="C196" s="2" t="s">
        <v>212</v>
      </c>
      <c r="D196" s="2">
        <v>284.0</v>
      </c>
      <c r="E196" s="35" t="str">
        <f>IFS('고12 계산식'!B16="문과", "지원불가", '고12 계산식'!M24&gt;='대학식'!E196,"지원가능", '고12 계산식'!M24&lt;'대학식'!E196,"지원불리")</f>
        <v>지원불가</v>
      </c>
      <c r="F196" s="35" t="str">
        <f>IF( '고12 계산식'!K24&gt;='대학식'!E196,"지원가능", "지원불리")</f>
        <v>지원가능</v>
      </c>
    </row>
    <row r="197">
      <c r="A197" s="2" t="s">
        <v>56</v>
      </c>
      <c r="B197" s="2" t="s">
        <v>194</v>
      </c>
      <c r="C197" s="2" t="s">
        <v>213</v>
      </c>
      <c r="D197" s="2">
        <v>45.0</v>
      </c>
      <c r="E197" s="35" t="str">
        <f>IFS('고12 계산식'!B16="문과", "지원불가", '고12 계산식'!M24&gt;='대학식'!E197,"지원가능", '고12 계산식'!M24&lt;'대학식'!E197,"지원불리")</f>
        <v>지원불가</v>
      </c>
      <c r="F197" s="35" t="str">
        <f>IF('고12 계산식'!K24&gt;='대학식'!E197, "지원가능", "지원불리")</f>
        <v>지원가능</v>
      </c>
    </row>
    <row r="198">
      <c r="A198" s="2" t="s">
        <v>46</v>
      </c>
      <c r="B198" s="2" t="s">
        <v>214</v>
      </c>
      <c r="C198" s="2" t="s">
        <v>215</v>
      </c>
      <c r="D198" s="2">
        <v>12.0</v>
      </c>
      <c r="E198" s="36" t="str">
        <f>IF('고12 계산식'!L30&gt;='대학식'!E198, "지원가능", "지원불리")</f>
        <v>지원가능</v>
      </c>
      <c r="F198" s="36" t="str">
        <f>IF('고12 계산식'!J30&gt;='대학식'!E198, "지원가능", "지원불리")</f>
        <v>지원가능</v>
      </c>
    </row>
    <row r="199">
      <c r="A199" s="2" t="s">
        <v>46</v>
      </c>
      <c r="B199" s="2" t="s">
        <v>214</v>
      </c>
      <c r="C199" s="2" t="s">
        <v>216</v>
      </c>
      <c r="D199" s="2">
        <v>21.0</v>
      </c>
      <c r="E199" s="36" t="str">
        <f>IF('고12 계산식'!L30&gt;='대학식'!E199, "지원가능", "지원불리")</f>
        <v>지원가능</v>
      </c>
      <c r="F199" s="36" t="str">
        <f>IF('고12 계산식'!J30&gt;='대학식'!E199, "지원가능", "지원불리")</f>
        <v>지원가능</v>
      </c>
    </row>
    <row r="200">
      <c r="A200" s="2" t="s">
        <v>46</v>
      </c>
      <c r="B200" s="2" t="s">
        <v>214</v>
      </c>
      <c r="C200" s="2" t="s">
        <v>217</v>
      </c>
      <c r="D200" s="2">
        <v>31.0</v>
      </c>
      <c r="E200" s="36" t="str">
        <f>IF('고12 계산식'!L30&gt;='대학식'!E200, "지원가능", "지원불리")</f>
        <v>지원가능</v>
      </c>
      <c r="F200" s="36" t="str">
        <f>IF('고12 계산식'!J30&gt;='대학식'!E200, "지원가능", "지원불리")</f>
        <v>지원가능</v>
      </c>
    </row>
    <row r="201">
      <c r="A201" s="2" t="s">
        <v>46</v>
      </c>
      <c r="B201" s="2" t="s">
        <v>214</v>
      </c>
      <c r="C201" s="2" t="s">
        <v>218</v>
      </c>
      <c r="D201" s="2">
        <v>9.0</v>
      </c>
      <c r="E201" s="36" t="str">
        <f>IF('고12 계산식'!L30&gt;='대학식'!E201, "지원가능", "지원불리")</f>
        <v>지원가능</v>
      </c>
      <c r="F201" s="36" t="str">
        <f>IF('고12 계산식'!J30&gt;='대학식'!E201, "지원가능", "지원불리")</f>
        <v>지원가능</v>
      </c>
    </row>
    <row r="202">
      <c r="A202" s="2" t="s">
        <v>46</v>
      </c>
      <c r="B202" s="2" t="s">
        <v>214</v>
      </c>
      <c r="C202" s="2" t="s">
        <v>219</v>
      </c>
      <c r="D202" s="2">
        <v>7.0</v>
      </c>
      <c r="E202" s="36" t="str">
        <f>IF('고12 계산식'!L30&gt;='대학식'!E202, "지원가능", "지원불리")</f>
        <v>지원가능</v>
      </c>
      <c r="F202" s="36" t="str">
        <f>IF('고12 계산식'!J30&gt;='대학식'!E202, "지원가능", "지원불리")</f>
        <v>지원가능</v>
      </c>
    </row>
    <row r="203">
      <c r="A203" s="2" t="s">
        <v>46</v>
      </c>
      <c r="B203" s="2" t="s">
        <v>214</v>
      </c>
      <c r="C203" s="2" t="s">
        <v>220</v>
      </c>
      <c r="D203" s="2">
        <v>15.0</v>
      </c>
      <c r="E203" s="36" t="str">
        <f>IF('고12 계산식'!L30&gt;='대학식'!E203, "지원가능", "지원불리")</f>
        <v>지원가능</v>
      </c>
      <c r="F203" s="36" t="str">
        <f>IF('고12 계산식'!J30&gt;='대학식'!E203, "지원가능", "지원불리")</f>
        <v>지원가능</v>
      </c>
    </row>
    <row r="204">
      <c r="A204" s="2" t="s">
        <v>46</v>
      </c>
      <c r="B204" s="2" t="s">
        <v>214</v>
      </c>
      <c r="C204" s="2" t="s">
        <v>221</v>
      </c>
      <c r="D204" s="2">
        <v>13.0</v>
      </c>
      <c r="E204" s="36" t="str">
        <f>IF('고12 계산식'!L30&gt;='대학식'!E204, "지원가능", "지원불리")</f>
        <v>지원불리</v>
      </c>
      <c r="F204" s="36" t="str">
        <f>IF('고12 계산식'!J30&gt;='대학식'!E204, "지원가능", "지원불리")</f>
        <v>지원가능</v>
      </c>
    </row>
    <row r="205">
      <c r="A205" s="2" t="s">
        <v>46</v>
      </c>
      <c r="B205" s="2" t="s">
        <v>214</v>
      </c>
      <c r="C205" s="2" t="s">
        <v>222</v>
      </c>
      <c r="D205" s="2">
        <v>41.0</v>
      </c>
      <c r="E205" s="36" t="str">
        <f>IF('고12 계산식'!L30&gt;='대학식'!E205, "지원가능", "지원불리")</f>
        <v>지원불리</v>
      </c>
      <c r="F205" s="36" t="str">
        <f>IF('고12 계산식'!J30&gt;='대학식'!E205, "지원가능", "지원불리")</f>
        <v>지원가능</v>
      </c>
    </row>
    <row r="206">
      <c r="A206" s="2" t="s">
        <v>46</v>
      </c>
      <c r="B206" s="2" t="s">
        <v>214</v>
      </c>
      <c r="C206" s="2" t="s">
        <v>198</v>
      </c>
      <c r="D206" s="2">
        <v>9.0</v>
      </c>
      <c r="E206" s="36" t="str">
        <f>IF('고12 계산식'!L30&gt;='대학식'!E206, "지원가능", "지원불리")</f>
        <v>지원가능</v>
      </c>
      <c r="F206" s="36" t="str">
        <f>IF('고12 계산식'!J30&gt;='대학식'!E206, "지원가능", "지원불리")</f>
        <v>지원가능</v>
      </c>
    </row>
    <row r="207">
      <c r="A207" s="2" t="s">
        <v>46</v>
      </c>
      <c r="B207" s="2" t="s">
        <v>214</v>
      </c>
      <c r="C207" s="2" t="s">
        <v>223</v>
      </c>
      <c r="D207" s="2">
        <v>9.0</v>
      </c>
      <c r="E207" s="36" t="str">
        <f>IF('고12 계산식'!L30&gt;='대학식'!E207, "지원가능", "지원불리")</f>
        <v>지원가능</v>
      </c>
      <c r="F207" s="36" t="str">
        <f>IF('고12 계산식'!J30&gt;='대학식'!E207, "지원가능", "지원불리")</f>
        <v>지원가능</v>
      </c>
    </row>
    <row r="208">
      <c r="A208" s="2" t="s">
        <v>46</v>
      </c>
      <c r="B208" s="2" t="s">
        <v>214</v>
      </c>
      <c r="C208" s="2" t="s">
        <v>224</v>
      </c>
      <c r="D208" s="2">
        <v>10.0</v>
      </c>
      <c r="E208" s="36" t="str">
        <f>IF('고12 계산식'!L30&gt;='대학식'!E208, "지원가능", "지원불리")</f>
        <v>지원가능</v>
      </c>
      <c r="F208" s="36" t="str">
        <f>IF('고12 계산식'!J30&gt;='대학식'!E208, "지원가능", "지원불리")</f>
        <v>지원가능</v>
      </c>
    </row>
    <row r="209">
      <c r="A209" s="2" t="s">
        <v>46</v>
      </c>
      <c r="B209" s="2" t="s">
        <v>214</v>
      </c>
      <c r="C209" s="2" t="s">
        <v>225</v>
      </c>
      <c r="D209" s="2">
        <v>12.0</v>
      </c>
      <c r="E209" s="36" t="str">
        <f>IF('고12 계산식'!L30&gt;='대학식'!E209, "지원가능", "지원불리")</f>
        <v>지원가능</v>
      </c>
      <c r="F209" s="36" t="str">
        <f>IF('고12 계산식'!J30&gt;='대학식'!E209, "지원가능", "지원불리")</f>
        <v>지원가능</v>
      </c>
    </row>
    <row r="210">
      <c r="A210" s="2" t="s">
        <v>46</v>
      </c>
      <c r="B210" s="2" t="s">
        <v>214</v>
      </c>
      <c r="C210" s="2" t="s">
        <v>226</v>
      </c>
      <c r="D210" s="2">
        <v>10.0</v>
      </c>
      <c r="E210" s="36" t="str">
        <f>IF('고12 계산식'!L30&gt;='대학식'!E210, "지원가능", "지원불리")</f>
        <v>지원가능</v>
      </c>
      <c r="F210" s="36" t="str">
        <f>IF('고12 계산식'!J30&gt;='대학식'!E210, "지원가능", "지원불리")</f>
        <v>지원가능</v>
      </c>
    </row>
    <row r="211">
      <c r="A211" s="2" t="s">
        <v>46</v>
      </c>
      <c r="B211" s="2" t="s">
        <v>214</v>
      </c>
      <c r="C211" s="2" t="s">
        <v>227</v>
      </c>
      <c r="D211" s="2">
        <v>9.0</v>
      </c>
      <c r="E211" s="36" t="str">
        <f>IF('고12 계산식'!L30&gt;='대학식'!E211, "지원가능", "지원불리")</f>
        <v>지원가능</v>
      </c>
      <c r="F211" s="36" t="str">
        <f>IF('고12 계산식'!J30&gt;='대학식'!E211, "지원가능", "지원불리")</f>
        <v>지원가능</v>
      </c>
    </row>
    <row r="212">
      <c r="A212" s="2" t="s">
        <v>46</v>
      </c>
      <c r="B212" s="2" t="s">
        <v>214</v>
      </c>
      <c r="C212" s="2" t="s">
        <v>228</v>
      </c>
      <c r="D212" s="2">
        <v>20.0</v>
      </c>
      <c r="E212" s="36" t="str">
        <f>IF('고12 계산식'!L30&gt;='대학식'!E212, "지원가능", "지원불리")</f>
        <v>지원가능</v>
      </c>
      <c r="F212" s="36" t="str">
        <f>IF('고12 계산식'!J30&gt;='대학식'!E212, "지원가능", "지원불리")</f>
        <v>지원가능</v>
      </c>
    </row>
    <row r="213">
      <c r="A213" s="2" t="s">
        <v>46</v>
      </c>
      <c r="B213" s="2" t="s">
        <v>214</v>
      </c>
      <c r="C213" s="2" t="s">
        <v>229</v>
      </c>
      <c r="D213" s="2">
        <v>17.0</v>
      </c>
      <c r="E213" s="36" t="str">
        <f>IF('고12 계산식'!L30&gt;='대학식'!E213, "지원가능", "지원불리")</f>
        <v>지원불리</v>
      </c>
      <c r="F213" s="36" t="str">
        <f>IF('고12 계산식'!J30&gt;='대학식'!E213, "지원가능", "지원불리")</f>
        <v>지원가능</v>
      </c>
    </row>
    <row r="214">
      <c r="A214" s="2" t="s">
        <v>46</v>
      </c>
      <c r="B214" s="2" t="s">
        <v>214</v>
      </c>
      <c r="C214" s="2" t="s">
        <v>230</v>
      </c>
      <c r="D214" s="2">
        <v>17.0</v>
      </c>
      <c r="E214" s="36" t="str">
        <f>IF('고12 계산식'!L30&gt;='대학식'!E214, "지원가능", "지원불리")</f>
        <v>지원불리</v>
      </c>
      <c r="F214" s="36" t="str">
        <f>IF('고12 계산식'!J30&gt;='대학식'!E214, "지원가능", "지원불리")</f>
        <v>지원가능</v>
      </c>
    </row>
    <row r="215">
      <c r="A215" s="2" t="s">
        <v>46</v>
      </c>
      <c r="B215" s="2" t="s">
        <v>214</v>
      </c>
      <c r="C215" s="2" t="s">
        <v>231</v>
      </c>
      <c r="D215" s="2">
        <v>50.0</v>
      </c>
      <c r="E215" s="36" t="str">
        <f>IF('고12 계산식'!N30&gt;='대학식'!E215, "지원가능", "지원불리")</f>
        <v>지원가능</v>
      </c>
      <c r="F215" s="36" t="str">
        <f>IF('고12 계산식'!I30&gt;='대학식'!E215, "지원가능", "지원불리")</f>
        <v>지원가능</v>
      </c>
    </row>
    <row r="216">
      <c r="A216" s="2" t="s">
        <v>46</v>
      </c>
      <c r="B216" s="2" t="s">
        <v>214</v>
      </c>
      <c r="C216" s="2" t="s">
        <v>196</v>
      </c>
      <c r="D216" s="2">
        <v>74.0</v>
      </c>
      <c r="E216" s="36" t="str">
        <f>IF('고12 계산식'!N30&gt;='대학식'!E216, "지원가능", "지원불리")</f>
        <v>지원가능</v>
      </c>
      <c r="F216" s="36" t="str">
        <f>IF('고12 계산식'!I30&gt;='대학식'!E216, "지원가능", "지원불리")</f>
        <v>지원가능</v>
      </c>
    </row>
    <row r="217">
      <c r="A217" s="2" t="s">
        <v>46</v>
      </c>
      <c r="B217" s="2" t="s">
        <v>214</v>
      </c>
      <c r="C217" s="2" t="s">
        <v>232</v>
      </c>
      <c r="D217" s="2">
        <v>17.0</v>
      </c>
      <c r="E217" s="36" t="str">
        <f>IF('고12 계산식'!N30&gt;='대학식'!E217, "지원가능", "지원불리")</f>
        <v>지원불리</v>
      </c>
      <c r="F217" s="36" t="str">
        <f>IF('고12 계산식'!I30&gt;='대학식'!E217, "지원가능", "지원불리")</f>
        <v>지원가능</v>
      </c>
    </row>
    <row r="218">
      <c r="A218" s="2" t="s">
        <v>46</v>
      </c>
      <c r="B218" s="2" t="s">
        <v>214</v>
      </c>
      <c r="C218" s="2" t="s">
        <v>233</v>
      </c>
      <c r="D218" s="2">
        <v>22.0</v>
      </c>
      <c r="E218" s="36" t="str">
        <f>IF('고12 계산식'!N30&gt;='대학식'!E218, "지원가능", "지원불리")</f>
        <v>지원불리</v>
      </c>
      <c r="F218" s="36" t="str">
        <f>IF('고12 계산식'!I30&gt;='대학식'!E218, "지원가능", "지원불리")</f>
        <v>지원가능</v>
      </c>
    </row>
    <row r="219">
      <c r="A219" s="2" t="s">
        <v>56</v>
      </c>
      <c r="B219" s="2" t="s">
        <v>214</v>
      </c>
      <c r="C219" s="2" t="s">
        <v>234</v>
      </c>
      <c r="D219" s="2">
        <v>19.0</v>
      </c>
      <c r="E219" s="35" t="str">
        <f>IFS('고12 계산식'!B16="문과", "지원불가", '고12 계산식'!M30&gt;='대학식'!E219,"지원가능", '고12 계산식'!M30&lt;'대학식'!E219,"지원불리")</f>
        <v>지원불가</v>
      </c>
      <c r="F219" s="36" t="str">
        <f>IF('고12 계산식'!K30&gt;='대학식'!E219, "지원가능", "지원불리")</f>
        <v>지원가능</v>
      </c>
    </row>
    <row r="220">
      <c r="A220" s="2" t="s">
        <v>56</v>
      </c>
      <c r="B220" s="2" t="s">
        <v>214</v>
      </c>
      <c r="C220" s="2" t="s">
        <v>235</v>
      </c>
      <c r="D220" s="2">
        <v>18.0</v>
      </c>
      <c r="E220" s="35" t="str">
        <f>IFS('고12 계산식'!B16="문과", "지원불가", '고12 계산식'!M30&gt;='대학식'!E220,"지원가능", '고12 계산식'!M30&lt;'대학식'!E220,"지원불리")</f>
        <v>지원불가</v>
      </c>
      <c r="F220" s="36" t="str">
        <f>IF('고12 계산식'!K30&gt;='대학식'!E220, "지원가능", "지원불리")</f>
        <v>지원가능</v>
      </c>
    </row>
    <row r="221">
      <c r="A221" s="2" t="s">
        <v>56</v>
      </c>
      <c r="B221" s="2" t="s">
        <v>214</v>
      </c>
      <c r="C221" s="2" t="s">
        <v>236</v>
      </c>
      <c r="D221" s="2">
        <v>23.0</v>
      </c>
      <c r="E221" s="35" t="str">
        <f>IFS('고12 계산식'!B16="문과", "지원불가", '고12 계산식'!M30&gt;='대학식'!E221,"지원가능", '고12 계산식'!M30&lt;'대학식'!E221,"지원불리")</f>
        <v>지원불가</v>
      </c>
      <c r="F221" s="36" t="str">
        <f>IF('고12 계산식'!K30&gt;='대학식'!E221, "지원가능", "지원불리")</f>
        <v>지원가능</v>
      </c>
    </row>
    <row r="222">
      <c r="A222" s="2" t="s">
        <v>56</v>
      </c>
      <c r="B222" s="2" t="s">
        <v>214</v>
      </c>
      <c r="C222" s="2" t="s">
        <v>237</v>
      </c>
      <c r="D222" s="2">
        <v>18.0</v>
      </c>
      <c r="E222" s="35" t="str">
        <f>IFS('고12 계산식'!B16="문과", "지원불가", '고12 계산식'!M30&gt;='대학식'!E222,"지원가능", '고12 계산식'!M30&lt;'대학식'!E222,"지원불리")</f>
        <v>지원불가</v>
      </c>
      <c r="F222" s="36" t="str">
        <f>IF('고12 계산식'!K30&gt;='대학식'!E222, "지원가능", "지원불리")</f>
        <v>지원가능</v>
      </c>
    </row>
    <row r="223">
      <c r="A223" s="2" t="s">
        <v>56</v>
      </c>
      <c r="B223" s="2" t="s">
        <v>214</v>
      </c>
      <c r="C223" s="2" t="s">
        <v>238</v>
      </c>
      <c r="D223" s="2">
        <v>13.0</v>
      </c>
      <c r="E223" s="35" t="str">
        <f>IFS('고12 계산식'!B16="문과", "지원불가", '고12 계산식'!M30&gt;='대학식'!E223,"지원가능", '고12 계산식'!M30&lt;'대학식'!E223,"지원불리")</f>
        <v>지원불가</v>
      </c>
      <c r="F223" s="36" t="str">
        <f>IF('고12 계산식'!K30&gt;='대학식'!E223, "지원가능", "지원불리")</f>
        <v>지원가능</v>
      </c>
    </row>
    <row r="224">
      <c r="A224" s="2" t="s">
        <v>56</v>
      </c>
      <c r="B224" s="2" t="s">
        <v>214</v>
      </c>
      <c r="C224" s="2" t="s">
        <v>239</v>
      </c>
      <c r="D224" s="2">
        <v>63.0</v>
      </c>
      <c r="E224" s="35" t="str">
        <f>IFS('고12 계산식'!B16="문과", "지원불가", '고12 계산식'!M30&gt;='대학식'!E224,"지원가능", '고12 계산식'!M30&lt;'대학식'!E224,"지원불리")</f>
        <v>지원불가</v>
      </c>
      <c r="F224" s="36" t="str">
        <f>IF('고12 계산식'!K30&gt;='대학식'!E224, "지원가능", "지원불리")</f>
        <v>지원가능</v>
      </c>
    </row>
    <row r="225">
      <c r="A225" s="2" t="s">
        <v>56</v>
      </c>
      <c r="B225" s="2" t="s">
        <v>214</v>
      </c>
      <c r="C225" s="2" t="s">
        <v>240</v>
      </c>
      <c r="D225" s="2">
        <v>61.0</v>
      </c>
      <c r="E225" s="35" t="str">
        <f>IFS('고12 계산식'!B16="문과", "지원불가", '고12 계산식'!M30&gt;='대학식'!E225,"지원가능", '고12 계산식'!M30&lt;'대학식'!E225,"지원불리")</f>
        <v>지원불가</v>
      </c>
      <c r="F225" s="36" t="str">
        <f>IF('고12 계산식'!K30&gt;='대학식'!E225, "지원가능", "지원불리")</f>
        <v>지원가능</v>
      </c>
    </row>
    <row r="226">
      <c r="A226" s="2" t="s">
        <v>56</v>
      </c>
      <c r="B226" s="2" t="s">
        <v>214</v>
      </c>
      <c r="C226" s="2" t="s">
        <v>241</v>
      </c>
      <c r="D226" s="2">
        <v>25.0</v>
      </c>
      <c r="E226" s="35" t="str">
        <f>IFS('고12 계산식'!B16="문과", "지원불가", '고12 계산식'!M30&gt;='대학식'!E226,"지원가능", '고12 계산식'!M30&lt;'대학식'!E226,"지원불리")</f>
        <v>지원불가</v>
      </c>
      <c r="F226" s="36" t="str">
        <f>IF('고12 계산식'!K30&gt;='대학식'!E226, "지원가능", "지원불리")</f>
        <v>지원가능</v>
      </c>
    </row>
    <row r="227">
      <c r="A227" s="2" t="s">
        <v>56</v>
      </c>
      <c r="B227" s="2" t="s">
        <v>214</v>
      </c>
      <c r="C227" s="2" t="s">
        <v>242</v>
      </c>
      <c r="D227" s="2">
        <v>11.0</v>
      </c>
      <c r="E227" s="35" t="str">
        <f>IFS('고12 계산식'!B16="문과", "지원불가", '고12 계산식'!M30&gt;='대학식'!E227,"지원가능", '고12 계산식'!M30&lt;'대학식'!E227,"지원불리")</f>
        <v>지원불가</v>
      </c>
      <c r="F227" s="36" t="str">
        <f>IF('고12 계산식'!K30&gt;='대학식'!E227, "지원가능", "지원불리")</f>
        <v>지원가능</v>
      </c>
    </row>
    <row r="228">
      <c r="A228" s="2" t="s">
        <v>56</v>
      </c>
      <c r="B228" s="2" t="s">
        <v>214</v>
      </c>
      <c r="C228" s="2" t="s">
        <v>243</v>
      </c>
      <c r="D228" s="2">
        <v>15.0</v>
      </c>
      <c r="E228" s="35" t="str">
        <f>IFS('고12 계산식'!B16="문과", "지원불가", '고12 계산식'!M30&gt;='대학식'!E228,"지원가능", '고12 계산식'!M30&lt;'대학식'!E228,"지원불리")</f>
        <v>지원불가</v>
      </c>
      <c r="F228" s="36" t="str">
        <f>IF('고12 계산식'!K30&gt;='대학식'!E228, "지원가능", "지원불리")</f>
        <v>지원가능</v>
      </c>
    </row>
    <row r="229">
      <c r="A229" s="2" t="s">
        <v>56</v>
      </c>
      <c r="B229" s="2" t="s">
        <v>214</v>
      </c>
      <c r="C229" s="2" t="s">
        <v>193</v>
      </c>
      <c r="D229" s="2">
        <v>68.0</v>
      </c>
      <c r="E229" s="35" t="str">
        <f>IFS('고12 계산식'!B16="문과", "지원불가", '고12 계산식'!M30&gt;='대학식'!E229,"지원가능", '고12 계산식'!M30&lt;'대학식'!E229,"지원불리")</f>
        <v>지원불가</v>
      </c>
      <c r="F229" s="36" t="str">
        <f>IF('고12 계산식'!K30&gt;='대학식'!E229, "지원가능", "지원불리")</f>
        <v>지원가능</v>
      </c>
    </row>
    <row r="230">
      <c r="A230" s="2" t="s">
        <v>56</v>
      </c>
      <c r="B230" s="2" t="s">
        <v>214</v>
      </c>
      <c r="C230" s="2" t="s">
        <v>244</v>
      </c>
      <c r="D230" s="2">
        <v>17.0</v>
      </c>
      <c r="E230" s="35" t="str">
        <f>IFS('고12 계산식'!B16="문과", "지원불가", '고12 계산식'!M30&gt;='대학식'!E230,"지원가능", '고12 계산식'!M30&lt;'대학식'!E230,"지원불리")</f>
        <v>지원불가</v>
      </c>
      <c r="F230" s="36" t="str">
        <f>IF('고12 계산식'!K30&gt;='대학식'!E230, "지원가능", "지원불리")</f>
        <v>지원가능</v>
      </c>
    </row>
    <row r="231">
      <c r="A231" s="2" t="s">
        <v>56</v>
      </c>
      <c r="B231" s="2" t="s">
        <v>214</v>
      </c>
      <c r="C231" s="2" t="s">
        <v>245</v>
      </c>
      <c r="D231" s="2">
        <v>20.0</v>
      </c>
      <c r="E231" s="35" t="str">
        <f>IFS('고12 계산식'!B16="문과", "지원불가", '고12 계산식'!M30&gt;='대학식'!E231,"지원가능", '고12 계산식'!M30&lt;'대학식'!E231,"지원불리")</f>
        <v>지원불가</v>
      </c>
      <c r="F231" s="36" t="str">
        <f>IF('고12 계산식'!K30&gt;='대학식'!E231, "지원가능", "지원불리")</f>
        <v>지원가능</v>
      </c>
    </row>
    <row r="232">
      <c r="A232" s="2" t="s">
        <v>56</v>
      </c>
      <c r="B232" s="2" t="s">
        <v>214</v>
      </c>
      <c r="C232" s="2" t="s">
        <v>187</v>
      </c>
      <c r="D232" s="2">
        <v>18.0</v>
      </c>
      <c r="E232" s="35" t="str">
        <f>IFS('고12 계산식'!B16="문과", "지원불가", '고12 계산식'!M30&gt;='대학식'!E232,"지원가능", '고12 계산식'!M30&lt;'대학식'!E232,"지원불리")</f>
        <v>지원불가</v>
      </c>
      <c r="F232" s="36" t="str">
        <f>IF('고12 계산식'!K30&gt;='대학식'!E232, "지원가능", "지원불리")</f>
        <v>지원가능</v>
      </c>
    </row>
    <row r="233">
      <c r="A233" s="2" t="s">
        <v>56</v>
      </c>
      <c r="B233" s="2" t="s">
        <v>214</v>
      </c>
      <c r="C233" s="2" t="s">
        <v>188</v>
      </c>
      <c r="D233" s="2">
        <v>24.0</v>
      </c>
      <c r="E233" s="35" t="str">
        <f>IFS('고12 계산식'!B16="문과", "지원불가", '고12 계산식'!M30&gt;='대학식'!E233,"지원가능", '고12 계산식'!M30&lt;'대학식'!E233,"지원불리")</f>
        <v>지원불가</v>
      </c>
      <c r="F233" s="36" t="str">
        <f>IF('고12 계산식'!K30&gt;='대학식'!E233, "지원가능", "지원불리")</f>
        <v>지원가능</v>
      </c>
    </row>
    <row r="234">
      <c r="A234" s="2" t="s">
        <v>56</v>
      </c>
      <c r="B234" s="2" t="s">
        <v>214</v>
      </c>
      <c r="C234" s="2" t="s">
        <v>208</v>
      </c>
      <c r="D234" s="2">
        <v>8.0</v>
      </c>
      <c r="E234" s="35" t="str">
        <f>IFS('고12 계산식'!B16="문과", "지원불가", '고12 계산식'!M30&gt;='대학식'!E234,"지원가능", '고12 계산식'!M30&lt;'대학식'!E234,"지원불리")</f>
        <v>지원불가</v>
      </c>
      <c r="F234" s="36" t="str">
        <f>IF('고12 계산식'!K30&gt;='대학식'!E234, "지원가능", "지원불리")</f>
        <v>지원가능</v>
      </c>
    </row>
    <row r="235">
      <c r="A235" s="2" t="s">
        <v>56</v>
      </c>
      <c r="B235" s="2" t="s">
        <v>214</v>
      </c>
      <c r="C235" s="2" t="s">
        <v>246</v>
      </c>
      <c r="D235" s="2">
        <v>15.0</v>
      </c>
      <c r="E235" s="35" t="str">
        <f>IFS('고12 계산식'!B16="문과", "지원불가", '고12 계산식'!O30&gt;='대학식'!E235,"지원가능", '고12 계산식'!O30&lt;'대학식'!E235,"지원불리")</f>
        <v>지원불가</v>
      </c>
      <c r="F235" s="36" t="str">
        <f>IF('고12 계산식'!H30&gt;='대학식'!E235, "지원가능", "지원불리")</f>
        <v>지원가능</v>
      </c>
    </row>
    <row r="236">
      <c r="A236" s="2" t="s">
        <v>56</v>
      </c>
      <c r="B236" s="2" t="s">
        <v>214</v>
      </c>
      <c r="C236" s="2" t="s">
        <v>247</v>
      </c>
      <c r="D236" s="2">
        <v>41.0</v>
      </c>
      <c r="E236" s="35" t="str">
        <f>IFS('고12 계산식'!B16="문과", "지원불가", '고12 계산식'!M30&gt;='대학식'!E236,"지원가능", '고12 계산식'!M30&lt;'대학식'!E236,"지원불리")</f>
        <v>지원불가</v>
      </c>
      <c r="F236" s="36" t="str">
        <f>IF('고12 계산식'!K30&gt;='대학식'!E236, "지원가능", "지원불리")</f>
        <v>지원가능</v>
      </c>
    </row>
    <row r="237">
      <c r="A237" s="2" t="s">
        <v>56</v>
      </c>
      <c r="B237" s="2" t="s">
        <v>214</v>
      </c>
      <c r="C237" s="2" t="s">
        <v>248</v>
      </c>
      <c r="D237" s="2">
        <v>26.0</v>
      </c>
      <c r="E237" s="35" t="str">
        <f>IFS('고12 계산식'!B16="문과", "지원불가", '고12 계산식'!M30&gt;='대학식'!E237,"지원가능", '고12 계산식'!M30&lt;'대학식'!E237,"지원불리")</f>
        <v>지원불가</v>
      </c>
      <c r="F237" s="36" t="str">
        <f>IF('고12 계산식'!K30&gt;='대학식'!E237, "지원가능", "지원불리")</f>
        <v>지원가능</v>
      </c>
    </row>
    <row r="238">
      <c r="A238" s="2" t="s">
        <v>56</v>
      </c>
      <c r="B238" s="2" t="s">
        <v>214</v>
      </c>
      <c r="C238" s="2" t="s">
        <v>249</v>
      </c>
      <c r="D238" s="2">
        <v>11.0</v>
      </c>
      <c r="E238" s="35" t="str">
        <f>IFS('고12 계산식'!B16="문과", "지원불가", '고12 계산식'!M30&gt;='대학식'!E238,"지원가능", '고12 계산식'!M30&lt;'대학식'!E238,"지원불리")</f>
        <v>지원불가</v>
      </c>
      <c r="F238" s="36" t="str">
        <f>IF('고12 계산식'!K30&gt;='대학식'!E238, "지원가능", "지원불리")</f>
        <v>지원가능</v>
      </c>
    </row>
    <row r="239">
      <c r="A239" s="2" t="s">
        <v>56</v>
      </c>
      <c r="B239" s="2" t="s">
        <v>214</v>
      </c>
      <c r="C239" s="2" t="s">
        <v>250</v>
      </c>
      <c r="D239" s="2">
        <v>17.0</v>
      </c>
      <c r="E239" s="35" t="str">
        <f>IFS('고12 계산식'!B16="문과", "지원불가", '고12 계산식'!M30&gt;='대학식'!E239,"지원가능", '고12 계산식'!M30&lt;'대학식'!E239,"지원불리")</f>
        <v>지원불가</v>
      </c>
      <c r="F239" s="36" t="str">
        <f>IF('고12 계산식'!K30&gt;='대학식'!E239, "지원가능", "지원불리")</f>
        <v>지원가능</v>
      </c>
    </row>
    <row r="240">
      <c r="A240" s="2" t="s">
        <v>56</v>
      </c>
      <c r="B240" s="2" t="s">
        <v>214</v>
      </c>
      <c r="C240" s="2" t="s">
        <v>251</v>
      </c>
      <c r="D240" s="2">
        <v>22.0</v>
      </c>
      <c r="E240" s="35" t="str">
        <f>IFS('고12 계산식'!B16="문과", "지원불가", '고12 계산식'!M30&gt;='대학식'!E240,"지원가능", '고12 계산식'!M30&lt;'대학식'!E240,"지원불리")</f>
        <v>지원불가</v>
      </c>
      <c r="F240" s="36" t="str">
        <f>IF('고12 계산식'!K30&gt;='대학식'!E240, "지원가능", "지원불리")</f>
        <v>지원가능</v>
      </c>
    </row>
    <row r="241">
      <c r="A241" s="2" t="s">
        <v>56</v>
      </c>
      <c r="B241" s="2" t="s">
        <v>214</v>
      </c>
      <c r="C241" s="2" t="s">
        <v>252</v>
      </c>
      <c r="D241" s="2">
        <v>30.0</v>
      </c>
      <c r="E241" s="35" t="str">
        <f>IFS('고12 계산식'!B16="문과", "지원불가", '고12 계산식'!M30&gt;='대학식'!E241,"지원가능", '고12 계산식'!M30&lt;'대학식'!E241,"지원불리")</f>
        <v>지원불가</v>
      </c>
      <c r="F241" s="36" t="str">
        <f>IF('고12 계산식'!K30&gt;='대학식'!E241, "지원가능", "지원불리")</f>
        <v>지원가능</v>
      </c>
    </row>
    <row r="242">
      <c r="A242" s="2" t="s">
        <v>56</v>
      </c>
      <c r="B242" s="2" t="s">
        <v>214</v>
      </c>
      <c r="C242" s="2" t="s">
        <v>186</v>
      </c>
      <c r="D242" s="2">
        <v>20.0</v>
      </c>
      <c r="E242" s="35" t="str">
        <f>IFS('고12 계산식'!B16="문과", "지원불가", '고12 계산식'!M30&gt;='대학식'!E242,"지원가능", '고12 계산식'!M30&lt;'대학식'!E242,"지원불리")</f>
        <v>지원불가</v>
      </c>
      <c r="F242" s="36" t="str">
        <f>IF('고12 계산식'!K30&gt;='대학식'!E242, "지원가능", "지원불리")</f>
        <v>지원가능</v>
      </c>
    </row>
    <row r="243">
      <c r="A243" s="2" t="s">
        <v>56</v>
      </c>
      <c r="B243" s="2" t="s">
        <v>214</v>
      </c>
      <c r="C243" s="2" t="s">
        <v>189</v>
      </c>
      <c r="D243" s="2">
        <v>22.0</v>
      </c>
      <c r="E243" s="35" t="str">
        <f>IFS('고12 계산식'!B16="문과", "지원불가", '고12 계산식'!M30&gt;='대학식'!E243,"지원가능", '고12 계산식'!M30&lt;'대학식'!E243,"지원불리")</f>
        <v>지원불가</v>
      </c>
      <c r="F243" s="36" t="str">
        <f>IF('고12 계산식'!K30&gt;='대학식'!E243, "지원가능", "지원불리")</f>
        <v>지원가능</v>
      </c>
    </row>
    <row r="244">
      <c r="A244" s="2" t="s">
        <v>46</v>
      </c>
      <c r="B244" s="2" t="s">
        <v>254</v>
      </c>
      <c r="C244" s="2" t="s">
        <v>103</v>
      </c>
      <c r="D244" s="2">
        <v>44.0</v>
      </c>
      <c r="E244" s="35" t="str">
        <f>IF('고12 계산식'!H40&gt;='대학식'!E244, "지원가능", "지원불리")</f>
        <v>지원가능</v>
      </c>
      <c r="F244" s="35" t="str">
        <f>IF('고12 계산식'!$H$36&gt;='대학식'!F244, "지원가능", "지원불리")</f>
        <v>지원가능</v>
      </c>
      <c r="G244" s="35"/>
    </row>
    <row r="245">
      <c r="A245" s="2" t="s">
        <v>46</v>
      </c>
      <c r="B245" s="2" t="s">
        <v>254</v>
      </c>
      <c r="C245" s="2" t="s">
        <v>255</v>
      </c>
      <c r="D245" s="2">
        <v>10.0</v>
      </c>
      <c r="E245" s="35" t="str">
        <f>IF('고12 계산식'!H37&gt;='대학식'!E245, "지원가능", "지원불리")</f>
        <v>지원가능</v>
      </c>
      <c r="F245" s="35" t="str">
        <f>IF('고12 계산식'!$H$36&gt;='대학식'!F245, "지원가능", "지원불리")</f>
        <v>지원가능</v>
      </c>
      <c r="G245" s="35"/>
    </row>
    <row r="246">
      <c r="A246" s="2" t="s">
        <v>46</v>
      </c>
      <c r="B246" s="2" t="s">
        <v>254</v>
      </c>
      <c r="C246" s="2" t="s">
        <v>256</v>
      </c>
      <c r="D246" s="2">
        <v>13.0</v>
      </c>
      <c r="E246" s="35" t="str">
        <f>IF('고12 계산식'!H40&gt;='대학식'!E246, "지원가능", "지원불리")</f>
        <v>지원가능</v>
      </c>
      <c r="F246" s="35" t="str">
        <f>IF('고12 계산식'!$H$36&gt;='대학식'!F246, "지원가능", "지원불리")</f>
        <v>지원가능</v>
      </c>
      <c r="G246" s="35"/>
    </row>
    <row r="247">
      <c r="A247" s="2" t="s">
        <v>46</v>
      </c>
      <c r="B247" s="2" t="s">
        <v>254</v>
      </c>
      <c r="C247" s="2" t="s">
        <v>257</v>
      </c>
      <c r="D247" s="2">
        <v>11.0</v>
      </c>
      <c r="E247" s="35" t="str">
        <f>IF('고12 계산식'!H40&gt;='대학식'!E247, "지원가능", "지원불리")</f>
        <v>지원가능</v>
      </c>
      <c r="F247" s="35" t="str">
        <f>IF('고12 계산식'!$H$36&gt;='대학식'!F247, "지원가능", "지원불리")</f>
        <v>지원가능</v>
      </c>
      <c r="G247" s="35"/>
    </row>
    <row r="248">
      <c r="A248" s="2" t="s">
        <v>46</v>
      </c>
      <c r="B248" s="2" t="s">
        <v>254</v>
      </c>
      <c r="C248" s="2" t="s">
        <v>258</v>
      </c>
      <c r="D248" s="2">
        <v>11.0</v>
      </c>
      <c r="E248" s="35" t="str">
        <f>IF('고12 계산식'!H40&gt;='대학식'!E248, "지원가능", "지원불리")</f>
        <v>지원가능</v>
      </c>
      <c r="F248" s="35" t="str">
        <f>IF('고12 계산식'!$H$36&gt;='대학식'!F248, "지원가능", "지원불리")</f>
        <v>지원가능</v>
      </c>
      <c r="G248" s="35"/>
    </row>
    <row r="249">
      <c r="A249" s="2" t="s">
        <v>46</v>
      </c>
      <c r="B249" s="2" t="s">
        <v>254</v>
      </c>
      <c r="C249" s="2" t="s">
        <v>259</v>
      </c>
      <c r="D249" s="2">
        <v>16.0</v>
      </c>
      <c r="E249" s="35" t="str">
        <f>IF('고12 계산식'!H40&gt;='대학식'!E249, "지원가능", "지원불리")</f>
        <v>지원가능</v>
      </c>
      <c r="F249" s="35" t="str">
        <f>IF('고12 계산식'!$H$36&gt;='대학식'!F249, "지원가능", "지원불리")</f>
        <v>지원가능</v>
      </c>
      <c r="G249" s="35"/>
    </row>
    <row r="250">
      <c r="A250" s="2" t="s">
        <v>46</v>
      </c>
      <c r="B250" s="2" t="s">
        <v>254</v>
      </c>
      <c r="C250" s="2" t="s">
        <v>108</v>
      </c>
      <c r="D250" s="2">
        <v>13.0</v>
      </c>
      <c r="E250" s="35" t="str">
        <f>IF('고12 계산식'!H40&gt;='대학식'!E250, "지원가능", "지원불리")</f>
        <v>지원가능</v>
      </c>
      <c r="F250" s="35" t="str">
        <f>IF('고12 계산식'!$H$36&gt;='대학식'!F250, "지원가능", "지원불리")</f>
        <v>지원가능</v>
      </c>
      <c r="G250" s="35"/>
    </row>
    <row r="251">
      <c r="A251" s="2" t="s">
        <v>46</v>
      </c>
      <c r="B251" s="2" t="s">
        <v>254</v>
      </c>
      <c r="C251" s="2" t="s">
        <v>260</v>
      </c>
      <c r="D251" s="2">
        <v>13.0</v>
      </c>
      <c r="E251" s="35" t="str">
        <f>IF('고12 계산식'!H40&gt;='대학식'!E251, "지원가능", "지원불리")</f>
        <v>지원가능</v>
      </c>
      <c r="F251" s="35" t="str">
        <f>IF('고12 계산식'!$H$36&gt;='대학식'!F251, "지원가능", "지원불리")</f>
        <v>지원가능</v>
      </c>
      <c r="G251" s="35"/>
    </row>
    <row r="252">
      <c r="A252" s="2" t="s">
        <v>46</v>
      </c>
      <c r="B252" s="2" t="s">
        <v>254</v>
      </c>
      <c r="C252" s="2" t="s">
        <v>261</v>
      </c>
      <c r="D252" s="2">
        <v>48.0</v>
      </c>
      <c r="E252" s="35" t="str">
        <f>IF('고12 계산식'!H40&gt;='대학식'!E252, "지원가능", "지원불리")</f>
        <v>지원가능</v>
      </c>
      <c r="F252" s="35" t="str">
        <f>IF('고12 계산식'!$H$36&gt;='대학식'!F252, "지원가능", "지원불리")</f>
        <v>지원가능</v>
      </c>
      <c r="G252" s="35"/>
    </row>
    <row r="253">
      <c r="A253" s="2" t="s">
        <v>46</v>
      </c>
      <c r="B253" s="2" t="s">
        <v>254</v>
      </c>
      <c r="C253" s="2" t="s">
        <v>109</v>
      </c>
      <c r="D253" s="2">
        <v>13.0</v>
      </c>
      <c r="E253" s="35" t="str">
        <f>IF('고12 계산식'!H40&gt;='대학식'!E253, "지원가능", "지원불리")</f>
        <v>지원가능</v>
      </c>
      <c r="F253" s="35" t="str">
        <f>IF('고12 계산식'!$H$36&gt;='대학식'!F253, "지원가능", "지원불리")</f>
        <v>지원가능</v>
      </c>
      <c r="G253" s="35"/>
    </row>
    <row r="254">
      <c r="A254" s="2" t="s">
        <v>46</v>
      </c>
      <c r="B254" s="2" t="s">
        <v>254</v>
      </c>
      <c r="C254" s="2" t="s">
        <v>262</v>
      </c>
      <c r="D254" s="2">
        <v>27.0</v>
      </c>
      <c r="E254" s="35" t="str">
        <f>IF('고12 계산식'!H40&gt;='대학식'!E254, "지원가능", "지원불리")</f>
        <v>지원가능</v>
      </c>
      <c r="F254" s="35" t="str">
        <f>IF('고12 계산식'!$H$36&gt;='대학식'!F254, "지원가능", "지원불리")</f>
        <v>지원가능</v>
      </c>
      <c r="G254" s="35"/>
    </row>
    <row r="255">
      <c r="A255" s="2" t="s">
        <v>46</v>
      </c>
      <c r="B255" s="2" t="s">
        <v>254</v>
      </c>
      <c r="C255" s="2" t="s">
        <v>263</v>
      </c>
      <c r="D255" s="2">
        <v>18.0</v>
      </c>
      <c r="E255" s="35" t="str">
        <f>IF('고12 계산식'!H40&gt;='대학식'!E255, "지원가능", "지원불리")</f>
        <v>지원가능</v>
      </c>
      <c r="F255" s="35" t="str">
        <f>IF('고12 계산식'!$H$36&gt;='대학식'!F255, "지원가능", "지원불리")</f>
        <v>지원가능</v>
      </c>
      <c r="G255" s="35"/>
    </row>
    <row r="256">
      <c r="A256" s="2" t="s">
        <v>56</v>
      </c>
      <c r="B256" s="2" t="s">
        <v>254</v>
      </c>
      <c r="C256" s="2" t="s">
        <v>114</v>
      </c>
      <c r="D256" s="2">
        <v>15.0</v>
      </c>
      <c r="E256" s="35" t="str">
        <f>IFS('고12 계산식'!B16="문과", "지원불가", '고12 계산식'!J40&gt;='대학식'!E256,"지원가능", '고12 계산식'!J40&lt;'대학식'!E256,"지원불리")</f>
        <v>지원불가</v>
      </c>
      <c r="F256" s="36" t="str">
        <f>IF('고12 계산식'!$J$36&gt;='대학식'!E256, "지원가능", "지원불리")</f>
        <v>지원가능</v>
      </c>
      <c r="G256" s="35"/>
    </row>
    <row r="257">
      <c r="A257" s="2" t="s">
        <v>56</v>
      </c>
      <c r="B257" s="2" t="s">
        <v>254</v>
      </c>
      <c r="C257" s="2" t="s">
        <v>112</v>
      </c>
      <c r="D257" s="2">
        <v>20.0</v>
      </c>
      <c r="E257" s="35" t="str">
        <f>IFS('고12 계산식'!B16="문과", "지원불가", '고12 계산식'!J40&gt;='대학식'!E257,"지원가능", '고12 계산식'!J40&lt;'대학식'!E257,"지원불리")</f>
        <v>지원불가</v>
      </c>
      <c r="F257" s="36" t="str">
        <f>IF('고12 계산식'!$J$36&gt;='대학식'!E257, "지원가능", "지원불리")</f>
        <v>지원가능</v>
      </c>
      <c r="G257" s="35"/>
    </row>
    <row r="258">
      <c r="A258" s="2" t="s">
        <v>56</v>
      </c>
      <c r="B258" s="2" t="s">
        <v>254</v>
      </c>
      <c r="C258" s="2" t="s">
        <v>264</v>
      </c>
      <c r="D258" s="2">
        <v>34.0</v>
      </c>
      <c r="E258" s="35" t="str">
        <f>IFS('고12 계산식'!B16="문과", "지원불가", '고12 계산식'!J40&gt;='대학식'!E258,"지원가능", '고12 계산식'!J40&lt;'대학식'!E258,"지원불리")</f>
        <v>지원불가</v>
      </c>
      <c r="F258" s="36" t="str">
        <f>IF('고12 계산식'!$J$36&gt;='대학식'!E258, "지원가능", "지원불리")</f>
        <v>지원가능</v>
      </c>
      <c r="G258" s="35"/>
    </row>
    <row r="259">
      <c r="A259" s="2" t="s">
        <v>56</v>
      </c>
      <c r="B259" s="2" t="s">
        <v>254</v>
      </c>
      <c r="C259" s="2" t="s">
        <v>67</v>
      </c>
      <c r="D259" s="2">
        <v>66.0</v>
      </c>
      <c r="E259" s="35" t="str">
        <f>IFS('고12 계산식'!B16="문과", "지원불가", '고12 계산식'!J40&gt;='대학식'!E259,"지원가능", '고12 계산식'!J40&lt;'대학식'!E259,"지원불리")</f>
        <v>지원불가</v>
      </c>
      <c r="F259" s="36" t="str">
        <f>IF('고12 계산식'!$J$36&gt;='대학식'!E259, "지원가능", "지원불리")</f>
        <v>지원가능</v>
      </c>
      <c r="G259" s="35"/>
    </row>
    <row r="260">
      <c r="A260" s="2" t="s">
        <v>56</v>
      </c>
      <c r="B260" s="2" t="s">
        <v>254</v>
      </c>
      <c r="C260" s="2" t="s">
        <v>265</v>
      </c>
      <c r="D260" s="2">
        <v>18.0</v>
      </c>
      <c r="E260" s="35" t="str">
        <f>IF('고12 계산식'!H40&gt;='대학식'!E260, "지원가능", "지원불리")</f>
        <v>지원가능</v>
      </c>
      <c r="F260" s="35" t="str">
        <f>IF('고12 계산식'!$H$36&gt;='대학식'!F260, "지원가능", "지원불리")</f>
        <v>지원가능</v>
      </c>
      <c r="G260" s="35"/>
    </row>
    <row r="261">
      <c r="A261" s="2" t="s">
        <v>46</v>
      </c>
      <c r="B261" s="2" t="s">
        <v>254</v>
      </c>
      <c r="C261" s="2" t="s">
        <v>266</v>
      </c>
      <c r="D261" s="2">
        <v>11.0</v>
      </c>
      <c r="E261" s="35" t="str">
        <f>IF('고12 계산식'!H40&gt;='대학식'!E261, "지원가능", "지원불리")</f>
        <v>지원가능</v>
      </c>
      <c r="F261" s="35" t="str">
        <f>IF('고12 계산식'!$H$36&gt;='대학식'!F261, "지원가능", "지원불리")</f>
        <v>지원가능</v>
      </c>
      <c r="G261" s="35"/>
    </row>
    <row r="262">
      <c r="A262" s="2" t="s">
        <v>46</v>
      </c>
      <c r="B262" s="2" t="s">
        <v>254</v>
      </c>
      <c r="C262" s="2" t="s">
        <v>267</v>
      </c>
      <c r="D262" s="2">
        <v>25.0</v>
      </c>
      <c r="E262" s="35" t="str">
        <f>IF('고12 계산식'!$H$40&gt;='대학식'!E262, "지원가능", "지원불리")</f>
        <v>지원가능</v>
      </c>
      <c r="F262" s="35" t="str">
        <f>IF('고12 계산식'!$H$36&gt;='대학식'!F262, "지원가능", "지원불리")</f>
        <v>지원가능</v>
      </c>
      <c r="G262" s="35"/>
    </row>
    <row r="263">
      <c r="A263" s="2" t="s">
        <v>46</v>
      </c>
      <c r="B263" s="2" t="s">
        <v>254</v>
      </c>
      <c r="C263" s="2" t="s">
        <v>268</v>
      </c>
      <c r="D263" s="2">
        <v>5.0</v>
      </c>
      <c r="E263" s="35" t="str">
        <f>IF('고12 계산식'!H40&gt;='대학식'!E263, "지원가능", "지원불리")</f>
        <v>지원가능</v>
      </c>
      <c r="F263" s="35" t="str">
        <f>IF('고12 계산식'!$H$36&gt;='대학식'!F263, "지원가능", "지원불리")</f>
        <v>지원가능</v>
      </c>
      <c r="G263" s="35"/>
    </row>
    <row r="264">
      <c r="A264" s="2" t="s">
        <v>46</v>
      </c>
      <c r="B264" s="2" t="s">
        <v>254</v>
      </c>
      <c r="C264" s="2" t="s">
        <v>144</v>
      </c>
      <c r="D264" s="2">
        <v>55.0</v>
      </c>
      <c r="E264" s="35" t="str">
        <f>IF('고12 계산식'!H40&gt;='대학식'!E264, "지원가능", "지원불리")</f>
        <v>지원가능</v>
      </c>
      <c r="F264" s="35" t="str">
        <f>IF('고12 계산식'!$H$36&gt;='대학식'!F264, "지원가능", "지원불리")</f>
        <v>지원가능</v>
      </c>
      <c r="G264" s="35"/>
    </row>
    <row r="265">
      <c r="A265" s="2" t="s">
        <v>56</v>
      </c>
      <c r="B265" s="2" t="s">
        <v>254</v>
      </c>
      <c r="C265" s="2" t="s">
        <v>145</v>
      </c>
      <c r="D265" s="2">
        <v>60.0</v>
      </c>
      <c r="E265" s="35" t="str">
        <f>IFS('고12 계산식'!B16="문과", "지원불가", '고12 계산식'!J40&gt;='대학식'!E265,"지원가능", '고12 계산식'!J40&lt;'대학식'!E265,"지원불리")</f>
        <v>지원불가</v>
      </c>
      <c r="F265" s="36" t="str">
        <f>IF('고12 계산식'!$J$36&gt;='대학식'!E265, "지원가능", "지원불리")</f>
        <v>지원가능</v>
      </c>
      <c r="G265" s="35"/>
    </row>
    <row r="266">
      <c r="A266" s="2" t="s">
        <v>56</v>
      </c>
      <c r="B266" s="2" t="s">
        <v>254</v>
      </c>
      <c r="C266" s="2" t="s">
        <v>269</v>
      </c>
      <c r="D266" s="2">
        <v>25.0</v>
      </c>
      <c r="E266" s="35" t="str">
        <f>IFS('고12 계산식'!B16="문과", "지원불가", '고12 계산식'!J40&gt;='대학식'!E266,"지원가능", '고12 계산식'!J40&lt;'대학식'!E266,"지원불리")</f>
        <v>지원불가</v>
      </c>
      <c r="F266" s="36" t="str">
        <f>IF('고12 계산식'!$J$36&gt;='대학식'!E266, "지원가능", "지원불리")</f>
        <v>지원가능</v>
      </c>
      <c r="G266" s="35"/>
    </row>
    <row r="267">
      <c r="A267" s="2" t="s">
        <v>56</v>
      </c>
      <c r="B267" s="2" t="s">
        <v>254</v>
      </c>
      <c r="C267" s="2" t="s">
        <v>270</v>
      </c>
      <c r="D267" s="2">
        <v>25.0</v>
      </c>
      <c r="E267" s="35" t="str">
        <f>IFS('고12 계산식'!B16="문과", "지원불가", '고12 계산식'!J40&gt;='대학식'!E267,"지원가능", '고12 계산식'!J40&lt;'대학식'!E267,"지원불리")</f>
        <v>지원불가</v>
      </c>
      <c r="F267" s="36" t="str">
        <f>IF('고12 계산식'!$J$36&gt;='대학식'!E267, "지원가능", "지원불리")</f>
        <v>지원가능</v>
      </c>
      <c r="G267" s="35"/>
    </row>
    <row r="268">
      <c r="A268" s="2" t="s">
        <v>56</v>
      </c>
      <c r="B268" s="2" t="s">
        <v>254</v>
      </c>
      <c r="C268" s="2" t="s">
        <v>271</v>
      </c>
      <c r="D268" s="2">
        <v>37.0</v>
      </c>
      <c r="E268" s="35" t="str">
        <f>IFS('고12 계산식'!$B$16="문과", "지원불가", '고12 계산식'!$J$40&gt;='대학식'!E268,"지원가능", '고12 계산식'!$J$40&lt;'대학식'!E268,"지원불리")</f>
        <v>지원불가</v>
      </c>
      <c r="F268" s="36" t="str">
        <f>IF('고12 계산식'!$J$36&gt;='대학식'!E268, "지원가능", "지원불리")</f>
        <v>지원가능</v>
      </c>
      <c r="G268" s="35"/>
    </row>
    <row r="269">
      <c r="A269" s="2" t="s">
        <v>56</v>
      </c>
      <c r="B269" s="2" t="s">
        <v>254</v>
      </c>
      <c r="C269" s="2" t="s">
        <v>272</v>
      </c>
      <c r="D269" s="2">
        <v>19.0</v>
      </c>
      <c r="E269" s="35" t="str">
        <f>IFS('고12 계산식'!$B$16="문과", "지원불가", '고12 계산식'!$J$40&gt;='대학식'!E269,"지원가능", '고12 계산식'!$J$40&lt;'대학식'!E269,"지원불리")</f>
        <v>지원불가</v>
      </c>
      <c r="F269" s="36" t="str">
        <f>IF('고12 계산식'!$J$36&gt;='대학식'!E269, "지원가능", "지원불리")</f>
        <v>지원가능</v>
      </c>
      <c r="G269" s="35"/>
    </row>
    <row r="270">
      <c r="A270" s="2" t="s">
        <v>56</v>
      </c>
      <c r="B270" s="2" t="s">
        <v>254</v>
      </c>
      <c r="C270" s="2" t="s">
        <v>273</v>
      </c>
      <c r="D270" s="2">
        <v>22.0</v>
      </c>
      <c r="E270" s="35" t="str">
        <f>IFS('고12 계산식'!$B$16="문과", "지원불가", '고12 계산식'!$J$40&gt;='대학식'!E270,"지원가능", '고12 계산식'!$J$40&lt;'대학식'!E270,"지원불리")</f>
        <v>지원불가</v>
      </c>
      <c r="F270" s="36" t="str">
        <f>IF('고12 계산식'!$J$36&gt;='대학식'!E270, "지원가능", "지원불리")</f>
        <v>지원가능</v>
      </c>
      <c r="G270" s="35"/>
    </row>
    <row r="271">
      <c r="A271" s="2" t="s">
        <v>56</v>
      </c>
      <c r="B271" s="2" t="s">
        <v>254</v>
      </c>
      <c r="C271" s="2" t="s">
        <v>274</v>
      </c>
      <c r="D271" s="2">
        <v>15.0</v>
      </c>
      <c r="E271" s="35" t="str">
        <f>IFS('고12 계산식'!$B$16="문과", "지원불가", '고12 계산식'!$J$40&gt;='대학식'!E271,"지원가능", '고12 계산식'!$J$40&lt;'대학식'!E271,"지원불리")</f>
        <v>지원불가</v>
      </c>
      <c r="F271" s="36" t="str">
        <f>IF('고12 계산식'!$J$36&gt;='대학식'!E271, "지원가능", "지원불리")</f>
        <v>지원가능</v>
      </c>
      <c r="G271" s="35"/>
    </row>
    <row r="272">
      <c r="A272" s="2" t="s">
        <v>46</v>
      </c>
      <c r="B272" s="2" t="s">
        <v>254</v>
      </c>
      <c r="C272" s="2" t="s">
        <v>101</v>
      </c>
      <c r="D272" s="2">
        <v>17.0</v>
      </c>
      <c r="E272" s="35" t="str">
        <f>IF('고12 계산식'!$H$40&gt;='대학식'!E272, "지원가능", "지원불리")</f>
        <v>지원가능</v>
      </c>
      <c r="F272" s="35" t="str">
        <f>IF('고12 계산식'!$H$36&gt;='대학식'!F272, "지원가능", "지원불리")</f>
        <v>지원가능</v>
      </c>
      <c r="G272" s="35"/>
    </row>
    <row r="273">
      <c r="A273" s="2" t="s">
        <v>46</v>
      </c>
      <c r="B273" s="2" t="s">
        <v>254</v>
      </c>
      <c r="C273" s="2" t="s">
        <v>275</v>
      </c>
      <c r="D273" s="2">
        <v>22.0</v>
      </c>
      <c r="E273" s="35" t="str">
        <f>IF('고12 계산식'!$H$40&gt;='대학식'!E273, "지원가능", "지원불리")</f>
        <v>지원가능</v>
      </c>
      <c r="F273" s="35" t="str">
        <f>IF('고12 계산식'!$H$36&gt;='대학식'!F273, "지원가능", "지원불리")</f>
        <v>지원가능</v>
      </c>
      <c r="G273" s="35"/>
    </row>
    <row r="274">
      <c r="A274" s="2" t="s">
        <v>46</v>
      </c>
      <c r="B274" s="2" t="s">
        <v>254</v>
      </c>
      <c r="C274" s="2" t="s">
        <v>52</v>
      </c>
      <c r="D274" s="2">
        <v>20.0</v>
      </c>
      <c r="E274" s="35" t="str">
        <f>IF('고12 계산식'!$H$40&gt;='대학식'!E274, "지원가능", "지원불리")</f>
        <v>지원가능</v>
      </c>
      <c r="F274" s="35" t="str">
        <f>IF('고12 계산식'!$H$36&gt;='대학식'!F274, "지원가능", "지원불리")</f>
        <v>지원가능</v>
      </c>
      <c r="G274" s="35"/>
    </row>
    <row r="275">
      <c r="A275" s="2" t="s">
        <v>46</v>
      </c>
      <c r="B275" s="2" t="s">
        <v>254</v>
      </c>
      <c r="C275" s="2" t="s">
        <v>276</v>
      </c>
      <c r="D275" s="2">
        <v>21.0</v>
      </c>
      <c r="E275" s="35" t="str">
        <f>IF('고12 계산식'!$H$40&gt;='대학식'!E275, "지원가능", "지원불리")</f>
        <v>지원가능</v>
      </c>
      <c r="F275" s="35" t="str">
        <f>IF('고12 계산식'!$H$36&gt;='대학식'!F275, "지원가능", "지원불리")</f>
        <v>지원가능</v>
      </c>
      <c r="G275" s="35"/>
    </row>
    <row r="276">
      <c r="A276" s="2" t="s">
        <v>46</v>
      </c>
      <c r="B276" s="2" t="s">
        <v>254</v>
      </c>
      <c r="C276" s="2" t="s">
        <v>51</v>
      </c>
      <c r="D276" s="2">
        <v>19.0</v>
      </c>
      <c r="E276" s="35" t="str">
        <f>IF('고12 계산식'!$H$40&gt;='대학식'!E276, "지원가능", "지원불리")</f>
        <v>지원가능</v>
      </c>
      <c r="F276" s="35" t="str">
        <f>IF('고12 계산식'!$H$36&gt;='대학식'!F276, "지원가능", "지원불리")</f>
        <v>지원가능</v>
      </c>
      <c r="G276" s="35"/>
    </row>
    <row r="277">
      <c r="A277" s="2" t="s">
        <v>56</v>
      </c>
      <c r="B277" s="2" t="s">
        <v>254</v>
      </c>
      <c r="C277" s="2" t="s">
        <v>113</v>
      </c>
      <c r="D277" s="2">
        <v>15.0</v>
      </c>
      <c r="E277" s="35" t="str">
        <f>IFS('고12 계산식'!$B$16="문과", "지원불가", '고12 계산식'!$J$40&gt;='대학식'!E277,"지원가능", '고12 계산식'!$J$40&lt;'대학식'!E277,"지원불리")</f>
        <v>지원불가</v>
      </c>
      <c r="F277" s="36" t="str">
        <f>IF('고12 계산식'!$J$36&gt;='대학식'!E277, "지원가능", "지원불리")</f>
        <v>지원가능</v>
      </c>
      <c r="G277" s="35"/>
    </row>
    <row r="278">
      <c r="A278" s="2" t="s">
        <v>56</v>
      </c>
      <c r="B278" s="2" t="s">
        <v>254</v>
      </c>
      <c r="C278" s="2" t="s">
        <v>277</v>
      </c>
      <c r="D278" s="2">
        <v>19.0</v>
      </c>
      <c r="E278" s="35" t="str">
        <f>IFS('고12 계산식'!$B$16="문과", "지원불가", '고12 계산식'!$J$40&gt;='대학식'!E278,"지원가능", '고12 계산식'!$J$40&lt;'대학식'!E278,"지원불리")</f>
        <v>지원불가</v>
      </c>
      <c r="F278" s="36" t="str">
        <f>IF('고12 계산식'!$J$36&gt;='대학식'!E278, "지원가능", "지원불리")</f>
        <v>지원가능</v>
      </c>
      <c r="G278" s="35"/>
    </row>
    <row r="279">
      <c r="A279" s="2" t="s">
        <v>56</v>
      </c>
      <c r="B279" s="2" t="s">
        <v>254</v>
      </c>
      <c r="C279" s="2" t="s">
        <v>278</v>
      </c>
      <c r="D279" s="2">
        <v>11.0</v>
      </c>
      <c r="E279" s="35" t="str">
        <f>IFS('고12 계산식'!$B$16="문과", "지원불가", '고12 계산식'!$J$40&gt;='대학식'!E279,"지원가능", '고12 계산식'!$J$40&lt;'대학식'!E279,"지원불리")</f>
        <v>지원불가</v>
      </c>
      <c r="F279" s="36" t="str">
        <f>IF('고12 계산식'!$J$36&gt;='대학식'!E279, "지원가능", "지원불리")</f>
        <v>지원가능</v>
      </c>
      <c r="G279" s="35"/>
    </row>
    <row r="280">
      <c r="A280" s="2" t="s">
        <v>46</v>
      </c>
      <c r="B280" s="2" t="s">
        <v>254</v>
      </c>
      <c r="C280" s="2" t="s">
        <v>279</v>
      </c>
      <c r="D280" s="2">
        <v>24.0</v>
      </c>
      <c r="E280" s="35" t="str">
        <f>IF('고12 계산식'!$H$40&gt;='대학식'!E280, "지원가능", "지원불리")</f>
        <v>지원가능</v>
      </c>
      <c r="F280" s="35" t="str">
        <f>IF('고12 계산식'!$H$36&gt;='대학식'!F280, "지원가능", "지원불리")</f>
        <v>지원가능</v>
      </c>
      <c r="G280" s="35"/>
    </row>
    <row r="281">
      <c r="A281" s="2" t="s">
        <v>46</v>
      </c>
      <c r="B281" s="2" t="s">
        <v>254</v>
      </c>
      <c r="C281" s="2" t="s">
        <v>280</v>
      </c>
      <c r="D281" s="2">
        <v>37.0</v>
      </c>
      <c r="E281" s="35" t="str">
        <f>IF('고12 계산식'!$H$40&gt;='대학식'!E281, "지원가능", "지원불리")</f>
        <v>지원가능</v>
      </c>
      <c r="F281" s="35" t="str">
        <f>IF('고12 계산식'!$H$36&gt;='대학식'!F281, "지원가능", "지원불리")</f>
        <v>지원가능</v>
      </c>
      <c r="G281" s="35"/>
    </row>
    <row r="282">
      <c r="A282" s="2" t="s">
        <v>46</v>
      </c>
      <c r="B282" s="2" t="s">
        <v>254</v>
      </c>
      <c r="C282" s="2" t="s">
        <v>281</v>
      </c>
      <c r="D282" s="2">
        <v>35.0</v>
      </c>
      <c r="E282" s="35" t="str">
        <f>IF('고12 계산식'!$H$40&gt;='대학식'!E282, "지원가능", "지원불리")</f>
        <v>지원가능</v>
      </c>
      <c r="F282" s="35" t="str">
        <f>IF('고12 계산식'!$H$36&gt;='대학식'!F282, "지원가능", "지원불리")</f>
        <v>지원가능</v>
      </c>
      <c r="G282" s="35"/>
    </row>
    <row r="283">
      <c r="A283" s="2" t="s">
        <v>46</v>
      </c>
      <c r="B283" s="2" t="s">
        <v>254</v>
      </c>
      <c r="C283" s="2" t="s">
        <v>282</v>
      </c>
      <c r="D283" s="2">
        <v>39.0</v>
      </c>
      <c r="E283" s="35" t="str">
        <f>IF('고12 계산식'!$H$40&gt;='대학식'!E283, "지원가능", "지원불리")</f>
        <v>지원가능</v>
      </c>
      <c r="F283" s="35" t="str">
        <f>IF('고12 계산식'!$H$36&gt;='대학식'!F283, "지원가능", "지원불리")</f>
        <v>지원가능</v>
      </c>
      <c r="G283" s="35"/>
    </row>
    <row r="284">
      <c r="A284" s="2" t="s">
        <v>46</v>
      </c>
      <c r="B284" s="2" t="s">
        <v>254</v>
      </c>
      <c r="C284" s="2" t="s">
        <v>163</v>
      </c>
      <c r="D284" s="2">
        <v>11.0</v>
      </c>
      <c r="E284" s="35" t="str">
        <f>IF('고12 계산식'!$H$40&gt;='대학식'!E284, "지원가능", "지원불리")</f>
        <v>지원가능</v>
      </c>
      <c r="F284" s="35" t="str">
        <f>IF('고12 계산식'!$H$36&gt;='대학식'!F284, "지원가능", "지원불리")</f>
        <v>지원가능</v>
      </c>
      <c r="G284" s="35"/>
    </row>
    <row r="285">
      <c r="A285" s="2" t="s">
        <v>46</v>
      </c>
      <c r="B285" s="2" t="s">
        <v>254</v>
      </c>
      <c r="C285" s="2" t="s">
        <v>85</v>
      </c>
      <c r="D285" s="2">
        <v>22.0</v>
      </c>
      <c r="E285" s="35" t="str">
        <f>IF('고12 계산식'!$H$40&gt;='대학식'!E285, "지원가능", "지원불리")</f>
        <v>지원가능</v>
      </c>
      <c r="F285" s="35" t="str">
        <f>IF('고12 계산식'!$H$36&gt;='대학식'!F285, "지원가능", "지원불리")</f>
        <v>지원가능</v>
      </c>
      <c r="G285" s="35"/>
    </row>
    <row r="286">
      <c r="A286" s="2" t="s">
        <v>46</v>
      </c>
      <c r="B286" s="2" t="s">
        <v>254</v>
      </c>
      <c r="C286" s="2" t="s">
        <v>50</v>
      </c>
      <c r="D286" s="2">
        <v>54.0</v>
      </c>
      <c r="E286" s="35" t="str">
        <f>IF('고12 계산식'!$H$40&gt;='대학식'!E286, "지원가능", "지원불리")</f>
        <v>지원가능</v>
      </c>
      <c r="F286" s="35" t="str">
        <f>IF('고12 계산식'!$H$36&gt;='대학식'!F286, "지원가능", "지원불리")</f>
        <v>지원가능</v>
      </c>
      <c r="G286" s="35"/>
    </row>
    <row r="287">
      <c r="A287" s="2" t="s">
        <v>46</v>
      </c>
      <c r="B287" s="2" t="s">
        <v>254</v>
      </c>
      <c r="C287" s="2" t="s">
        <v>110</v>
      </c>
      <c r="D287" s="2">
        <v>15.0</v>
      </c>
      <c r="E287" s="35" t="str">
        <f>IF('고12 계산식'!$H$40&gt;='대학식'!E287, "지원가능", "지원불리")</f>
        <v>지원가능</v>
      </c>
      <c r="F287" s="35" t="str">
        <f>IF('고12 계산식'!$H$36&gt;='대학식'!F287, "지원가능", "지원불리")</f>
        <v>지원가능</v>
      </c>
      <c r="G287" s="35"/>
    </row>
    <row r="288">
      <c r="A288" s="2" t="s">
        <v>46</v>
      </c>
      <c r="B288" s="2" t="s">
        <v>254</v>
      </c>
      <c r="C288" s="2" t="s">
        <v>283</v>
      </c>
      <c r="D288" s="2">
        <v>21.0</v>
      </c>
      <c r="E288" s="35" t="str">
        <f>IF('고12 계산식'!$H$40&gt;='대학식'!E288, "지원가능", "지원불리")</f>
        <v>지원가능</v>
      </c>
      <c r="F288" s="35" t="str">
        <f>IF('고12 계산식'!$H$36&gt;='대학식'!F288, "지원가능", "지원불리")</f>
        <v>지원가능</v>
      </c>
      <c r="G288" s="35"/>
    </row>
    <row r="289">
      <c r="A289" s="2" t="s">
        <v>46</v>
      </c>
      <c r="B289" s="2" t="s">
        <v>254</v>
      </c>
      <c r="C289" s="2" t="s">
        <v>284</v>
      </c>
      <c r="D289" s="2">
        <v>19.0</v>
      </c>
      <c r="E289" s="35" t="str">
        <f>IF('고12 계산식'!$H$40&gt;='대학식'!E289, "지원가능", "지원불리")</f>
        <v>지원가능</v>
      </c>
      <c r="F289" s="35" t="str">
        <f>IF('고12 계산식'!$H$36&gt;='대학식'!F289, "지원가능", "지원불리")</f>
        <v>지원가능</v>
      </c>
      <c r="G289" s="35"/>
    </row>
    <row r="290">
      <c r="A290" s="2" t="s">
        <v>56</v>
      </c>
      <c r="B290" s="2" t="s">
        <v>254</v>
      </c>
      <c r="C290" s="2" t="s">
        <v>285</v>
      </c>
      <c r="D290" s="2">
        <v>8.0</v>
      </c>
      <c r="E290" s="35" t="str">
        <f>IFS('고12 계산식'!$B$16="문과", "지원불가", '고12 계산식'!$J$40&gt;='대학식'!E290,"지원가능", '고12 계산식'!$J$40&lt;'대학식'!E290,"지원불리")</f>
        <v>지원불가</v>
      </c>
      <c r="F290" s="36" t="str">
        <f>IF('고12 계산식'!$J$36&gt;='대학식'!E290, "지원가능", "지원불리")</f>
        <v>지원가능</v>
      </c>
      <c r="G290" s="35"/>
    </row>
    <row r="291">
      <c r="A291" s="2" t="s">
        <v>56</v>
      </c>
      <c r="B291" s="2" t="s">
        <v>254</v>
      </c>
      <c r="C291" s="2" t="s">
        <v>286</v>
      </c>
      <c r="D291" s="2">
        <v>51.0</v>
      </c>
      <c r="E291" s="35" t="str">
        <f>IFS('고12 계산식'!$B$16="문과", "지원불가", '고12 계산식'!$J$40&gt;='대학식'!E291,"지원가능", '고12 계산식'!$J$40&lt;'대학식'!E291,"지원불리")</f>
        <v>지원불가</v>
      </c>
      <c r="F291" s="36" t="str">
        <f>IF('고12 계산식'!$J$36&gt;='대학식'!E291, "지원가능", "지원불리")</f>
        <v>지원가능</v>
      </c>
      <c r="G291" s="35"/>
    </row>
    <row r="292">
      <c r="A292" s="2" t="s">
        <v>56</v>
      </c>
      <c r="B292" s="2" t="s">
        <v>254</v>
      </c>
      <c r="C292" s="2" t="s">
        <v>287</v>
      </c>
      <c r="D292" s="2">
        <v>90.0</v>
      </c>
      <c r="E292" s="35" t="str">
        <f>IFS('고12 계산식'!$B$16="문과", "지원불가", '고12 계산식'!$J$40&gt;='대학식'!E292,"지원가능", '고12 계산식'!$J$40&lt;'대학식'!E292,"지원불리")</f>
        <v>지원불가</v>
      </c>
      <c r="F292" s="36" t="str">
        <f>IF('고12 계산식'!$J$36&gt;='대학식'!E292, "지원가능", "지원불리")</f>
        <v>지원가능</v>
      </c>
      <c r="G292" s="35"/>
    </row>
    <row r="293">
      <c r="A293" s="2" t="s">
        <v>56</v>
      </c>
      <c r="B293" s="2" t="s">
        <v>254</v>
      </c>
      <c r="C293" s="2" t="s">
        <v>288</v>
      </c>
      <c r="D293" s="2">
        <v>79.0</v>
      </c>
      <c r="E293" s="35" t="str">
        <f>IFS('고12 계산식'!$B$16="문과", "지원불가", '고12 계산식'!$J$40&gt;='대학식'!E293,"지원가능", '고12 계산식'!$J$40&lt;'대학식'!E293,"지원불리")</f>
        <v>지원불가</v>
      </c>
      <c r="F293" s="36" t="str">
        <f>IF('고12 계산식'!$J$36&gt;='대학식'!E293, "지원가능", "지원불리")</f>
        <v>지원가능</v>
      </c>
      <c r="G293" s="35"/>
    </row>
    <row r="294">
      <c r="A294" s="2" t="s">
        <v>46</v>
      </c>
      <c r="B294" s="2" t="s">
        <v>254</v>
      </c>
      <c r="C294" s="2" t="s">
        <v>289</v>
      </c>
      <c r="D294" s="2">
        <v>197.0</v>
      </c>
      <c r="E294" s="35" t="str">
        <f>IF('고12 계산식'!$H$40&gt;='대학식'!E294, "지원가능", "지원불리")</f>
        <v>지원가능</v>
      </c>
      <c r="F294" s="35" t="str">
        <f>IF('고12 계산식'!$H$36&gt;='대학식'!F294, "지원가능", "지원불리")</f>
        <v>지원가능</v>
      </c>
      <c r="G294" s="35"/>
    </row>
    <row r="295">
      <c r="E295" s="35"/>
      <c r="F295" s="35"/>
      <c r="G295" s="35"/>
    </row>
    <row r="296">
      <c r="E296" s="35"/>
      <c r="F296" s="35"/>
      <c r="G296" s="35"/>
    </row>
    <row r="297">
      <c r="E297" s="35"/>
      <c r="F297" s="35"/>
      <c r="G297" s="35"/>
    </row>
    <row r="298">
      <c r="E298" s="35"/>
      <c r="F298" s="35"/>
      <c r="G298" s="35"/>
    </row>
    <row r="299">
      <c r="E299" s="35"/>
      <c r="F299" s="35"/>
      <c r="G299" s="35"/>
    </row>
    <row r="300">
      <c r="E300" s="35"/>
      <c r="F300" s="35"/>
      <c r="G300" s="35"/>
    </row>
    <row r="301">
      <c r="E301" s="35"/>
      <c r="F301" s="35"/>
      <c r="G301" s="35"/>
    </row>
    <row r="302">
      <c r="E302" s="35"/>
      <c r="F302" s="35"/>
      <c r="G302" s="35"/>
    </row>
    <row r="303">
      <c r="E303" s="35"/>
      <c r="F303" s="35"/>
      <c r="G303" s="35"/>
    </row>
    <row r="304">
      <c r="E304" s="35"/>
      <c r="F304" s="35"/>
      <c r="G304" s="35"/>
    </row>
    <row r="305">
      <c r="E305" s="35"/>
      <c r="F305" s="35"/>
      <c r="G305" s="35"/>
    </row>
    <row r="306">
      <c r="E306" s="35"/>
      <c r="F306" s="35"/>
      <c r="G306" s="35"/>
    </row>
    <row r="307">
      <c r="E307" s="35"/>
      <c r="F307" s="35"/>
      <c r="G307" s="35"/>
    </row>
    <row r="308">
      <c r="E308" s="35"/>
      <c r="F308" s="35"/>
      <c r="G308" s="35"/>
    </row>
    <row r="309">
      <c r="E309" s="35"/>
      <c r="F309" s="35"/>
      <c r="G309" s="35"/>
    </row>
    <row r="310">
      <c r="E310" s="35"/>
      <c r="F310" s="35"/>
      <c r="G310" s="35"/>
    </row>
    <row r="311">
      <c r="E311" s="35"/>
      <c r="F311" s="35"/>
      <c r="G311" s="35"/>
    </row>
    <row r="312">
      <c r="E312" s="35"/>
      <c r="F312" s="35"/>
      <c r="G312" s="35"/>
    </row>
    <row r="313">
      <c r="E313" s="35"/>
      <c r="F313" s="35"/>
      <c r="G313" s="35"/>
    </row>
    <row r="314">
      <c r="E314" s="35"/>
      <c r="F314" s="35"/>
      <c r="G314" s="35"/>
    </row>
    <row r="315">
      <c r="E315" s="35"/>
      <c r="F315" s="35"/>
      <c r="G315" s="35"/>
    </row>
    <row r="316">
      <c r="E316" s="35"/>
      <c r="F316" s="35"/>
      <c r="G316" s="35"/>
    </row>
    <row r="317">
      <c r="E317" s="35"/>
      <c r="F317" s="35"/>
      <c r="G317" s="35"/>
    </row>
    <row r="318">
      <c r="E318" s="35"/>
      <c r="F318" s="35"/>
      <c r="G318" s="35"/>
    </row>
    <row r="319">
      <c r="E319" s="35"/>
      <c r="F319" s="35"/>
      <c r="G319" s="35"/>
    </row>
    <row r="320">
      <c r="E320" s="35"/>
      <c r="F320" s="35"/>
      <c r="G320" s="35"/>
    </row>
    <row r="321">
      <c r="E321" s="35"/>
      <c r="F321" s="35"/>
      <c r="G321" s="35"/>
    </row>
    <row r="322">
      <c r="E322" s="35"/>
      <c r="F322" s="35"/>
      <c r="G322" s="35"/>
    </row>
    <row r="323">
      <c r="E323" s="35"/>
      <c r="F323" s="35"/>
      <c r="G323" s="35"/>
    </row>
    <row r="324">
      <c r="E324" s="35"/>
      <c r="F324" s="35"/>
      <c r="G324" s="35"/>
    </row>
    <row r="325">
      <c r="E325" s="35"/>
      <c r="F325" s="35"/>
      <c r="G325" s="35"/>
    </row>
    <row r="326">
      <c r="E326" s="35"/>
      <c r="F326" s="35"/>
      <c r="G326" s="35"/>
    </row>
    <row r="327">
      <c r="E327" s="35"/>
      <c r="F327" s="35"/>
      <c r="G327" s="35"/>
    </row>
    <row r="328">
      <c r="E328" s="35"/>
      <c r="F328" s="35"/>
      <c r="G328" s="35"/>
    </row>
    <row r="329">
      <c r="E329" s="35"/>
      <c r="F329" s="35"/>
      <c r="G329" s="35"/>
    </row>
    <row r="330">
      <c r="E330" s="35"/>
      <c r="F330" s="35"/>
      <c r="G330" s="35"/>
    </row>
    <row r="331">
      <c r="E331" s="35"/>
      <c r="F331" s="35"/>
      <c r="G331" s="35"/>
    </row>
    <row r="332">
      <c r="E332" s="35"/>
      <c r="F332" s="35"/>
      <c r="G332" s="35"/>
    </row>
    <row r="333">
      <c r="E333" s="35"/>
      <c r="F333" s="35"/>
      <c r="G333" s="35"/>
    </row>
    <row r="334">
      <c r="E334" s="35"/>
      <c r="F334" s="35"/>
      <c r="G334" s="35"/>
    </row>
    <row r="335">
      <c r="E335" s="35"/>
      <c r="F335" s="35"/>
      <c r="G335" s="35"/>
    </row>
    <row r="336">
      <c r="E336" s="35"/>
      <c r="F336" s="35"/>
      <c r="G336" s="35"/>
    </row>
    <row r="337">
      <c r="E337" s="35"/>
      <c r="F337" s="35"/>
      <c r="G337" s="35"/>
    </row>
    <row r="338">
      <c r="E338" s="35"/>
      <c r="F338" s="35"/>
      <c r="G338" s="35"/>
    </row>
    <row r="339">
      <c r="E339" s="35"/>
      <c r="F339" s="35"/>
      <c r="G339" s="35"/>
    </row>
    <row r="340">
      <c r="E340" s="35"/>
      <c r="F340" s="35"/>
      <c r="G340" s="35"/>
    </row>
    <row r="341">
      <c r="E341" s="35"/>
      <c r="F341" s="35"/>
      <c r="G341" s="35"/>
    </row>
    <row r="342">
      <c r="E342" s="35"/>
      <c r="F342" s="35"/>
      <c r="G342" s="35"/>
    </row>
    <row r="343">
      <c r="E343" s="35"/>
      <c r="F343" s="35"/>
      <c r="G343" s="35"/>
    </row>
    <row r="344">
      <c r="E344" s="35"/>
      <c r="F344" s="35"/>
      <c r="G344" s="35"/>
    </row>
    <row r="345">
      <c r="E345" s="35"/>
      <c r="F345" s="35"/>
      <c r="G345" s="35"/>
    </row>
    <row r="346">
      <c r="E346" s="35"/>
      <c r="F346" s="35"/>
      <c r="G346" s="35"/>
    </row>
    <row r="347">
      <c r="E347" s="35"/>
      <c r="F347" s="35"/>
      <c r="G347" s="35"/>
    </row>
    <row r="348">
      <c r="E348" s="35"/>
      <c r="F348" s="35"/>
      <c r="G348" s="35"/>
    </row>
    <row r="349">
      <c r="E349" s="35"/>
      <c r="F349" s="35"/>
      <c r="G349" s="35"/>
    </row>
    <row r="350">
      <c r="E350" s="35"/>
      <c r="F350" s="35"/>
      <c r="G350" s="35"/>
    </row>
    <row r="351">
      <c r="E351" s="35"/>
      <c r="F351" s="35"/>
      <c r="G351" s="35"/>
    </row>
    <row r="352">
      <c r="E352" s="35"/>
      <c r="F352" s="35"/>
      <c r="G352" s="35"/>
    </row>
    <row r="353">
      <c r="E353" s="35"/>
      <c r="F353" s="35"/>
      <c r="G353" s="35"/>
    </row>
    <row r="354">
      <c r="E354" s="35"/>
      <c r="F354" s="35"/>
      <c r="G354" s="35"/>
    </row>
    <row r="355">
      <c r="E355" s="35"/>
      <c r="F355" s="35"/>
      <c r="G355" s="35"/>
    </row>
    <row r="356">
      <c r="E356" s="35"/>
      <c r="F356" s="35"/>
      <c r="G356" s="35"/>
    </row>
    <row r="357">
      <c r="E357" s="35"/>
      <c r="F357" s="35"/>
      <c r="G357" s="35"/>
    </row>
    <row r="358">
      <c r="E358" s="35"/>
      <c r="F358" s="35"/>
      <c r="G358" s="35"/>
    </row>
    <row r="359">
      <c r="E359" s="35"/>
      <c r="F359" s="35"/>
      <c r="G359" s="35"/>
    </row>
    <row r="360">
      <c r="E360" s="35"/>
      <c r="F360" s="35"/>
      <c r="G360" s="35"/>
    </row>
    <row r="361">
      <c r="E361" s="35"/>
      <c r="F361" s="35"/>
      <c r="G361" s="35"/>
    </row>
    <row r="362">
      <c r="E362" s="35"/>
      <c r="F362" s="35"/>
      <c r="G362" s="35"/>
    </row>
    <row r="363">
      <c r="E363" s="35"/>
      <c r="F363" s="35"/>
      <c r="G363" s="35"/>
    </row>
    <row r="364">
      <c r="E364" s="35"/>
      <c r="F364" s="35"/>
      <c r="G364" s="35"/>
    </row>
    <row r="365">
      <c r="E365" s="35"/>
      <c r="F365" s="35"/>
      <c r="G365" s="35"/>
    </row>
    <row r="366">
      <c r="E366" s="35"/>
      <c r="F366" s="35"/>
      <c r="G366" s="35"/>
    </row>
    <row r="367">
      <c r="E367" s="35"/>
      <c r="F367" s="35"/>
      <c r="G367" s="35"/>
    </row>
    <row r="368">
      <c r="E368" s="35"/>
      <c r="F368" s="35"/>
      <c r="G368" s="35"/>
    </row>
    <row r="369">
      <c r="E369" s="35"/>
      <c r="F369" s="35"/>
      <c r="G369" s="35"/>
    </row>
    <row r="370">
      <c r="E370" s="35"/>
      <c r="F370" s="35"/>
      <c r="G370" s="35"/>
    </row>
    <row r="371">
      <c r="E371" s="35"/>
      <c r="F371" s="35"/>
      <c r="G371" s="35"/>
    </row>
    <row r="372">
      <c r="E372" s="35"/>
      <c r="F372" s="35"/>
      <c r="G372" s="35"/>
    </row>
    <row r="373">
      <c r="E373" s="35"/>
      <c r="F373" s="35"/>
      <c r="G373" s="35"/>
    </row>
    <row r="374">
      <c r="E374" s="35"/>
      <c r="F374" s="35"/>
      <c r="G374" s="35"/>
    </row>
    <row r="375">
      <c r="E375" s="35"/>
      <c r="F375" s="35"/>
      <c r="G375" s="35"/>
    </row>
    <row r="376">
      <c r="E376" s="35"/>
      <c r="F376" s="35"/>
      <c r="G376" s="35"/>
    </row>
    <row r="377">
      <c r="E377" s="35"/>
      <c r="F377" s="35"/>
      <c r="G377" s="35"/>
    </row>
    <row r="378">
      <c r="E378" s="35"/>
      <c r="F378" s="35"/>
      <c r="G378" s="35"/>
    </row>
    <row r="379">
      <c r="E379" s="35"/>
      <c r="F379" s="35"/>
      <c r="G379" s="35"/>
    </row>
    <row r="380">
      <c r="E380" s="35"/>
      <c r="F380" s="35"/>
      <c r="G380" s="35"/>
    </row>
    <row r="381">
      <c r="E381" s="35"/>
      <c r="F381" s="35"/>
      <c r="G381" s="35"/>
    </row>
    <row r="382">
      <c r="E382" s="35"/>
      <c r="F382" s="35"/>
      <c r="G382" s="35"/>
    </row>
    <row r="383">
      <c r="E383" s="35"/>
      <c r="F383" s="35"/>
      <c r="G383" s="35"/>
    </row>
    <row r="384">
      <c r="E384" s="35"/>
      <c r="F384" s="35"/>
      <c r="G384" s="35"/>
    </row>
    <row r="385">
      <c r="E385" s="35"/>
      <c r="F385" s="35"/>
      <c r="G385" s="35"/>
    </row>
    <row r="386">
      <c r="E386" s="35"/>
      <c r="F386" s="35"/>
      <c r="G386" s="35"/>
    </row>
    <row r="387">
      <c r="E387" s="35"/>
      <c r="F387" s="35"/>
      <c r="G387" s="35"/>
    </row>
    <row r="388">
      <c r="E388" s="35"/>
      <c r="F388" s="35"/>
      <c r="G388" s="35"/>
    </row>
    <row r="389">
      <c r="E389" s="35"/>
      <c r="F389" s="35"/>
      <c r="G389" s="35"/>
    </row>
    <row r="390">
      <c r="E390" s="35"/>
      <c r="F390" s="35"/>
      <c r="G390" s="35"/>
    </row>
    <row r="391">
      <c r="E391" s="35"/>
      <c r="F391" s="35"/>
      <c r="G391" s="35"/>
    </row>
    <row r="392">
      <c r="E392" s="35"/>
      <c r="F392" s="35"/>
      <c r="G392" s="35"/>
    </row>
    <row r="393">
      <c r="E393" s="35"/>
      <c r="F393" s="35"/>
      <c r="G393" s="35"/>
    </row>
    <row r="394">
      <c r="E394" s="35"/>
      <c r="F394" s="35"/>
      <c r="G394" s="35"/>
    </row>
    <row r="395">
      <c r="E395" s="35"/>
      <c r="F395" s="35"/>
      <c r="G395" s="35"/>
    </row>
    <row r="396">
      <c r="E396" s="35"/>
      <c r="F396" s="35"/>
      <c r="G396" s="35"/>
    </row>
    <row r="397">
      <c r="E397" s="35"/>
      <c r="F397" s="35"/>
      <c r="G397" s="35"/>
    </row>
    <row r="398">
      <c r="E398" s="35"/>
      <c r="F398" s="35"/>
      <c r="G398" s="35"/>
    </row>
    <row r="399">
      <c r="E399" s="35"/>
      <c r="F399" s="35"/>
      <c r="G399" s="35"/>
    </row>
    <row r="400">
      <c r="E400" s="35"/>
      <c r="F400" s="35"/>
      <c r="G400" s="35"/>
    </row>
    <row r="401">
      <c r="E401" s="35"/>
      <c r="F401" s="35"/>
      <c r="G401" s="35"/>
    </row>
    <row r="402">
      <c r="E402" s="35"/>
      <c r="F402" s="35"/>
      <c r="G402" s="35"/>
    </row>
    <row r="403">
      <c r="E403" s="35"/>
      <c r="F403" s="35"/>
      <c r="G403" s="35"/>
    </row>
    <row r="404">
      <c r="E404" s="35"/>
      <c r="F404" s="35"/>
      <c r="G404" s="35"/>
    </row>
    <row r="405">
      <c r="E405" s="35"/>
      <c r="F405" s="35"/>
      <c r="G405" s="35"/>
    </row>
    <row r="406">
      <c r="E406" s="35"/>
      <c r="F406" s="35"/>
      <c r="G406" s="35"/>
    </row>
    <row r="407">
      <c r="E407" s="35"/>
      <c r="F407" s="35"/>
      <c r="G407" s="35"/>
    </row>
    <row r="408">
      <c r="E408" s="35"/>
      <c r="F408" s="35"/>
      <c r="G408" s="35"/>
    </row>
    <row r="409">
      <c r="E409" s="35"/>
      <c r="F409" s="35"/>
      <c r="G409" s="35"/>
    </row>
    <row r="410">
      <c r="E410" s="35"/>
      <c r="F410" s="35"/>
      <c r="G410" s="35"/>
    </row>
    <row r="411">
      <c r="E411" s="35"/>
      <c r="F411" s="35"/>
      <c r="G411" s="35"/>
    </row>
    <row r="412">
      <c r="E412" s="35"/>
      <c r="F412" s="35"/>
      <c r="G412" s="35"/>
    </row>
    <row r="413">
      <c r="E413" s="35"/>
      <c r="F413" s="35"/>
      <c r="G413" s="35"/>
    </row>
    <row r="414">
      <c r="E414" s="35"/>
      <c r="F414" s="35"/>
      <c r="G414" s="35"/>
    </row>
    <row r="415">
      <c r="E415" s="35"/>
      <c r="F415" s="35"/>
      <c r="G415" s="35"/>
    </row>
    <row r="416">
      <c r="E416" s="35"/>
      <c r="F416" s="35"/>
      <c r="G416" s="35"/>
    </row>
    <row r="417">
      <c r="E417" s="35"/>
      <c r="F417" s="35"/>
      <c r="G417" s="35"/>
    </row>
    <row r="418">
      <c r="E418" s="35"/>
      <c r="F418" s="35"/>
      <c r="G418" s="35"/>
    </row>
    <row r="419">
      <c r="E419" s="35"/>
      <c r="F419" s="35"/>
      <c r="G419" s="35"/>
    </row>
    <row r="420">
      <c r="E420" s="35"/>
      <c r="F420" s="35"/>
      <c r="G420" s="35"/>
    </row>
    <row r="421">
      <c r="E421" s="35"/>
      <c r="F421" s="35"/>
      <c r="G421" s="35"/>
    </row>
    <row r="422">
      <c r="E422" s="35"/>
      <c r="F422" s="35"/>
      <c r="G422" s="35"/>
    </row>
    <row r="423">
      <c r="E423" s="35"/>
      <c r="F423" s="35"/>
      <c r="G423" s="35"/>
    </row>
    <row r="424">
      <c r="E424" s="35"/>
      <c r="F424" s="35"/>
      <c r="G424" s="35"/>
    </row>
    <row r="425">
      <c r="E425" s="35"/>
      <c r="F425" s="35"/>
      <c r="G425" s="35"/>
    </row>
    <row r="426">
      <c r="E426" s="35"/>
      <c r="F426" s="35"/>
      <c r="G426" s="35"/>
    </row>
    <row r="427">
      <c r="E427" s="35"/>
      <c r="F427" s="35"/>
      <c r="G427" s="35"/>
    </row>
    <row r="428">
      <c r="E428" s="35"/>
      <c r="F428" s="35"/>
      <c r="G428" s="35"/>
    </row>
    <row r="429">
      <c r="E429" s="35"/>
      <c r="F429" s="35"/>
      <c r="G429" s="35"/>
    </row>
    <row r="430">
      <c r="E430" s="35"/>
      <c r="F430" s="35"/>
      <c r="G430" s="35"/>
    </row>
    <row r="431">
      <c r="E431" s="35"/>
      <c r="F431" s="35"/>
      <c r="G431" s="35"/>
    </row>
    <row r="432">
      <c r="E432" s="35"/>
      <c r="F432" s="35"/>
      <c r="G432" s="35"/>
    </row>
    <row r="433">
      <c r="E433" s="35"/>
      <c r="F433" s="35"/>
      <c r="G433" s="35"/>
    </row>
    <row r="434">
      <c r="E434" s="35"/>
      <c r="F434" s="35"/>
      <c r="G434" s="35"/>
    </row>
    <row r="435">
      <c r="E435" s="35"/>
      <c r="F435" s="35"/>
      <c r="G435" s="35"/>
    </row>
    <row r="436">
      <c r="E436" s="35"/>
      <c r="F436" s="35"/>
      <c r="G436" s="35"/>
    </row>
    <row r="437">
      <c r="E437" s="35"/>
      <c r="F437" s="35"/>
      <c r="G437" s="35"/>
    </row>
    <row r="438">
      <c r="E438" s="35"/>
      <c r="F438" s="35"/>
      <c r="G438" s="35"/>
    </row>
    <row r="439">
      <c r="E439" s="35"/>
      <c r="F439" s="35"/>
      <c r="G439" s="35"/>
    </row>
    <row r="440">
      <c r="E440" s="35"/>
      <c r="F440" s="35"/>
      <c r="G440" s="35"/>
    </row>
    <row r="441">
      <c r="E441" s="35"/>
      <c r="F441" s="35"/>
      <c r="G441" s="35"/>
    </row>
    <row r="442">
      <c r="E442" s="35"/>
      <c r="F442" s="35"/>
      <c r="G442" s="35"/>
    </row>
    <row r="443">
      <c r="E443" s="35"/>
      <c r="F443" s="35"/>
      <c r="G443" s="35"/>
    </row>
    <row r="444">
      <c r="E444" s="35"/>
      <c r="F444" s="35"/>
      <c r="G444" s="35"/>
    </row>
    <row r="445">
      <c r="E445" s="35"/>
      <c r="F445" s="35"/>
      <c r="G445" s="35"/>
    </row>
    <row r="446">
      <c r="E446" s="35"/>
      <c r="F446" s="35"/>
      <c r="G446" s="35"/>
    </row>
    <row r="447">
      <c r="E447" s="35"/>
      <c r="F447" s="35"/>
      <c r="G447" s="35"/>
    </row>
    <row r="448">
      <c r="E448" s="35"/>
      <c r="F448" s="35"/>
      <c r="G448" s="35"/>
    </row>
    <row r="449">
      <c r="E449" s="35"/>
      <c r="F449" s="35"/>
      <c r="G449" s="35"/>
    </row>
    <row r="450">
      <c r="E450" s="35"/>
      <c r="F450" s="35"/>
      <c r="G450" s="35"/>
    </row>
    <row r="451">
      <c r="E451" s="35"/>
      <c r="F451" s="35"/>
      <c r="G451" s="35"/>
    </row>
    <row r="452">
      <c r="E452" s="35"/>
      <c r="F452" s="35"/>
      <c r="G452" s="35"/>
    </row>
    <row r="453">
      <c r="E453" s="35"/>
      <c r="F453" s="35"/>
      <c r="G453" s="35"/>
    </row>
    <row r="454">
      <c r="E454" s="35"/>
      <c r="F454" s="35"/>
      <c r="G454" s="35"/>
    </row>
    <row r="455">
      <c r="E455" s="35"/>
      <c r="F455" s="35"/>
      <c r="G455" s="35"/>
    </row>
    <row r="456">
      <c r="E456" s="35"/>
      <c r="F456" s="35"/>
      <c r="G456" s="35"/>
    </row>
    <row r="457">
      <c r="E457" s="35"/>
      <c r="F457" s="35"/>
      <c r="G457" s="35"/>
    </row>
    <row r="458">
      <c r="E458" s="35"/>
      <c r="F458" s="35"/>
      <c r="G458" s="35"/>
    </row>
    <row r="459">
      <c r="E459" s="35"/>
      <c r="F459" s="35"/>
      <c r="G459" s="35"/>
    </row>
    <row r="460">
      <c r="E460" s="35"/>
      <c r="F460" s="35"/>
      <c r="G460" s="35"/>
    </row>
    <row r="461">
      <c r="E461" s="35"/>
      <c r="F461" s="35"/>
      <c r="G461" s="35"/>
    </row>
    <row r="462">
      <c r="E462" s="35"/>
      <c r="F462" s="35"/>
      <c r="G462" s="35"/>
    </row>
    <row r="463">
      <c r="E463" s="35"/>
      <c r="F463" s="35"/>
      <c r="G463" s="35"/>
    </row>
    <row r="464">
      <c r="E464" s="35"/>
      <c r="F464" s="35"/>
      <c r="G464" s="35"/>
    </row>
    <row r="465">
      <c r="E465" s="35"/>
      <c r="F465" s="35"/>
      <c r="G465" s="35"/>
    </row>
    <row r="466">
      <c r="E466" s="35"/>
      <c r="F466" s="35"/>
      <c r="G466" s="35"/>
    </row>
    <row r="467">
      <c r="E467" s="35"/>
      <c r="F467" s="35"/>
      <c r="G467" s="35"/>
    </row>
    <row r="468">
      <c r="E468" s="35"/>
      <c r="F468" s="35"/>
      <c r="G468" s="35"/>
    </row>
    <row r="469">
      <c r="E469" s="35"/>
      <c r="F469" s="35"/>
      <c r="G469" s="35"/>
    </row>
    <row r="470">
      <c r="E470" s="35"/>
      <c r="F470" s="35"/>
      <c r="G470" s="35"/>
    </row>
    <row r="471">
      <c r="E471" s="35"/>
      <c r="F471" s="35"/>
      <c r="G471" s="35"/>
    </row>
    <row r="472">
      <c r="E472" s="35"/>
      <c r="F472" s="35"/>
      <c r="G472" s="35"/>
    </row>
    <row r="473">
      <c r="E473" s="35"/>
      <c r="F473" s="35"/>
      <c r="G473" s="35"/>
    </row>
    <row r="474">
      <c r="E474" s="35"/>
      <c r="F474" s="35"/>
      <c r="G474" s="35"/>
    </row>
    <row r="475">
      <c r="E475" s="35"/>
      <c r="F475" s="35"/>
      <c r="G475" s="35"/>
    </row>
    <row r="476">
      <c r="E476" s="35"/>
      <c r="F476" s="35"/>
      <c r="G476" s="35"/>
    </row>
    <row r="477">
      <c r="E477" s="35"/>
      <c r="F477" s="35"/>
      <c r="G477" s="35"/>
    </row>
    <row r="478">
      <c r="E478" s="35"/>
      <c r="F478" s="35"/>
      <c r="G478" s="35"/>
    </row>
    <row r="479">
      <c r="E479" s="35"/>
      <c r="F479" s="35"/>
      <c r="G479" s="35"/>
    </row>
    <row r="480">
      <c r="E480" s="35"/>
      <c r="F480" s="35"/>
      <c r="G480" s="35"/>
    </row>
    <row r="481">
      <c r="E481" s="35"/>
      <c r="F481" s="35"/>
      <c r="G481" s="35"/>
    </row>
    <row r="482">
      <c r="E482" s="35"/>
      <c r="F482" s="35"/>
      <c r="G482" s="35"/>
    </row>
    <row r="483">
      <c r="E483" s="35"/>
      <c r="F483" s="35"/>
      <c r="G483" s="35"/>
    </row>
    <row r="484">
      <c r="E484" s="35"/>
      <c r="F484" s="35"/>
      <c r="G484" s="35"/>
    </row>
    <row r="485">
      <c r="E485" s="35"/>
      <c r="F485" s="35"/>
      <c r="G485" s="35"/>
    </row>
    <row r="486">
      <c r="E486" s="35"/>
      <c r="F486" s="35"/>
      <c r="G486" s="35"/>
    </row>
    <row r="487">
      <c r="E487" s="35"/>
      <c r="F487" s="35"/>
      <c r="G487" s="35"/>
    </row>
    <row r="488">
      <c r="E488" s="35"/>
      <c r="F488" s="35"/>
      <c r="G488" s="35"/>
    </row>
    <row r="489">
      <c r="E489" s="35"/>
      <c r="F489" s="35"/>
      <c r="G489" s="35"/>
    </row>
    <row r="490">
      <c r="E490" s="35"/>
      <c r="F490" s="35"/>
      <c r="G490" s="35"/>
    </row>
    <row r="491">
      <c r="E491" s="35"/>
      <c r="F491" s="35"/>
      <c r="G491" s="35"/>
    </row>
    <row r="492">
      <c r="E492" s="35"/>
      <c r="F492" s="35"/>
      <c r="G492" s="35"/>
    </row>
    <row r="493">
      <c r="E493" s="35"/>
      <c r="F493" s="35"/>
      <c r="G493" s="35"/>
    </row>
    <row r="494">
      <c r="E494" s="35"/>
      <c r="F494" s="35"/>
      <c r="G494" s="35"/>
    </row>
    <row r="495">
      <c r="E495" s="35"/>
      <c r="F495" s="35"/>
      <c r="G495" s="35"/>
    </row>
    <row r="496">
      <c r="E496" s="35"/>
      <c r="F496" s="35"/>
      <c r="G496" s="35"/>
    </row>
    <row r="497">
      <c r="E497" s="35"/>
      <c r="F497" s="35"/>
      <c r="G497" s="35"/>
    </row>
    <row r="498">
      <c r="E498" s="35"/>
      <c r="F498" s="35"/>
      <c r="G498" s="35"/>
    </row>
    <row r="499">
      <c r="E499" s="35"/>
      <c r="F499" s="35"/>
      <c r="G499" s="35"/>
    </row>
    <row r="500">
      <c r="E500" s="35"/>
      <c r="F500" s="35"/>
      <c r="G500" s="35"/>
    </row>
    <row r="501">
      <c r="E501" s="35"/>
      <c r="F501" s="35"/>
      <c r="G501" s="35"/>
    </row>
    <row r="502">
      <c r="E502" s="35"/>
      <c r="F502" s="35"/>
      <c r="G502" s="35"/>
    </row>
    <row r="503">
      <c r="E503" s="35"/>
      <c r="F503" s="35"/>
      <c r="G503" s="35"/>
    </row>
    <row r="504">
      <c r="E504" s="35"/>
      <c r="F504" s="35"/>
      <c r="G504" s="35"/>
    </row>
    <row r="505">
      <c r="E505" s="35"/>
      <c r="F505" s="35"/>
      <c r="G505" s="35"/>
    </row>
    <row r="506">
      <c r="E506" s="35"/>
      <c r="F506" s="35"/>
      <c r="G506" s="35"/>
    </row>
    <row r="507">
      <c r="E507" s="35"/>
      <c r="F507" s="35"/>
      <c r="G507" s="35"/>
    </row>
    <row r="508">
      <c r="E508" s="35"/>
      <c r="F508" s="35"/>
      <c r="G508" s="35"/>
    </row>
    <row r="509">
      <c r="E509" s="35"/>
      <c r="F509" s="35"/>
      <c r="G509" s="35"/>
    </row>
    <row r="510">
      <c r="E510" s="35"/>
      <c r="F510" s="35"/>
      <c r="G510" s="35"/>
    </row>
    <row r="511">
      <c r="E511" s="35"/>
      <c r="F511" s="35"/>
      <c r="G511" s="35"/>
    </row>
    <row r="512">
      <c r="E512" s="35"/>
      <c r="F512" s="35"/>
      <c r="G512" s="35"/>
    </row>
    <row r="513">
      <c r="E513" s="35"/>
      <c r="F513" s="35"/>
      <c r="G513" s="35"/>
    </row>
    <row r="514">
      <c r="E514" s="35"/>
      <c r="F514" s="35"/>
      <c r="G514" s="35"/>
    </row>
    <row r="515">
      <c r="E515" s="35"/>
      <c r="F515" s="35"/>
      <c r="G515" s="35"/>
    </row>
    <row r="516">
      <c r="E516" s="35"/>
      <c r="F516" s="35"/>
      <c r="G516" s="35"/>
    </row>
    <row r="517">
      <c r="E517" s="35"/>
      <c r="F517" s="35"/>
      <c r="G517" s="35"/>
    </row>
    <row r="518">
      <c r="E518" s="35"/>
      <c r="F518" s="35"/>
      <c r="G518" s="35"/>
    </row>
    <row r="519">
      <c r="E519" s="35"/>
      <c r="F519" s="35"/>
      <c r="G519" s="35"/>
    </row>
    <row r="520">
      <c r="E520" s="35"/>
      <c r="F520" s="35"/>
      <c r="G520" s="35"/>
    </row>
    <row r="521">
      <c r="E521" s="35"/>
      <c r="F521" s="35"/>
      <c r="G521" s="35"/>
    </row>
    <row r="522">
      <c r="E522" s="35"/>
      <c r="F522" s="35"/>
      <c r="G522" s="35"/>
    </row>
    <row r="523">
      <c r="E523" s="35"/>
      <c r="F523" s="35"/>
      <c r="G523" s="35"/>
    </row>
    <row r="524">
      <c r="E524" s="35"/>
      <c r="F524" s="35"/>
      <c r="G524" s="35"/>
    </row>
    <row r="525">
      <c r="E525" s="35"/>
      <c r="F525" s="35"/>
      <c r="G525" s="35"/>
    </row>
    <row r="526">
      <c r="E526" s="35"/>
      <c r="F526" s="35"/>
      <c r="G526" s="35"/>
    </row>
    <row r="527">
      <c r="E527" s="35"/>
      <c r="F527" s="35"/>
      <c r="G527" s="35"/>
    </row>
    <row r="528">
      <c r="E528" s="35"/>
      <c r="F528" s="35"/>
      <c r="G528" s="35"/>
    </row>
    <row r="529">
      <c r="E529" s="35"/>
      <c r="F529" s="35"/>
      <c r="G529" s="35"/>
    </row>
    <row r="530">
      <c r="E530" s="35"/>
      <c r="F530" s="35"/>
      <c r="G530" s="35"/>
    </row>
    <row r="531">
      <c r="E531" s="35"/>
      <c r="F531" s="35"/>
      <c r="G531" s="35"/>
    </row>
    <row r="532">
      <c r="E532" s="35"/>
      <c r="F532" s="35"/>
      <c r="G532" s="35"/>
    </row>
    <row r="533">
      <c r="E533" s="35"/>
      <c r="F533" s="35"/>
      <c r="G533" s="35"/>
    </row>
    <row r="534">
      <c r="E534" s="35"/>
      <c r="F534" s="35"/>
      <c r="G534" s="35"/>
    </row>
    <row r="535">
      <c r="E535" s="35"/>
      <c r="F535" s="35"/>
      <c r="G535" s="35"/>
    </row>
    <row r="536">
      <c r="E536" s="35"/>
      <c r="F536" s="35"/>
      <c r="G536" s="35"/>
    </row>
    <row r="537">
      <c r="E537" s="35"/>
      <c r="F537" s="35"/>
      <c r="G537" s="35"/>
    </row>
    <row r="538">
      <c r="E538" s="35"/>
      <c r="F538" s="35"/>
      <c r="G538" s="35"/>
    </row>
    <row r="539">
      <c r="E539" s="35"/>
      <c r="F539" s="35"/>
      <c r="G539" s="35"/>
    </row>
    <row r="540">
      <c r="E540" s="35"/>
      <c r="F540" s="35"/>
      <c r="G540" s="35"/>
    </row>
    <row r="541">
      <c r="E541" s="35"/>
      <c r="F541" s="35"/>
      <c r="G541" s="35"/>
    </row>
    <row r="542">
      <c r="E542" s="35"/>
      <c r="F542" s="35"/>
      <c r="G542" s="35"/>
    </row>
    <row r="543">
      <c r="E543" s="35"/>
      <c r="F543" s="35"/>
      <c r="G543" s="35"/>
    </row>
    <row r="544">
      <c r="E544" s="35"/>
      <c r="F544" s="35"/>
      <c r="G544" s="35"/>
    </row>
    <row r="545">
      <c r="E545" s="35"/>
      <c r="F545" s="35"/>
      <c r="G545" s="35"/>
    </row>
    <row r="546">
      <c r="E546" s="35"/>
      <c r="F546" s="35"/>
      <c r="G546" s="35"/>
    </row>
    <row r="547">
      <c r="E547" s="35"/>
      <c r="F547" s="35"/>
      <c r="G547" s="35"/>
    </row>
    <row r="548">
      <c r="E548" s="35"/>
      <c r="F548" s="35"/>
      <c r="G548" s="35"/>
    </row>
    <row r="549">
      <c r="E549" s="35"/>
      <c r="F549" s="35"/>
      <c r="G549" s="35"/>
    </row>
    <row r="550">
      <c r="E550" s="35"/>
      <c r="F550" s="35"/>
      <c r="G550" s="35"/>
    </row>
    <row r="551">
      <c r="E551" s="35"/>
      <c r="F551" s="35"/>
      <c r="G551" s="35"/>
    </row>
    <row r="552">
      <c r="E552" s="35"/>
      <c r="F552" s="35"/>
      <c r="G552" s="35"/>
    </row>
    <row r="553">
      <c r="E553" s="35"/>
      <c r="F553" s="35"/>
      <c r="G553" s="35"/>
    </row>
    <row r="554">
      <c r="E554" s="35"/>
      <c r="F554" s="35"/>
      <c r="G554" s="35"/>
    </row>
    <row r="555">
      <c r="E555" s="35"/>
      <c r="F555" s="35"/>
      <c r="G555" s="35"/>
    </row>
    <row r="556">
      <c r="E556" s="35"/>
      <c r="F556" s="35"/>
      <c r="G556" s="35"/>
    </row>
    <row r="557">
      <c r="E557" s="35"/>
      <c r="F557" s="35"/>
      <c r="G557" s="35"/>
    </row>
    <row r="558">
      <c r="E558" s="35"/>
      <c r="F558" s="35"/>
      <c r="G558" s="35"/>
    </row>
    <row r="559">
      <c r="E559" s="35"/>
      <c r="F559" s="35"/>
      <c r="G559" s="35"/>
    </row>
    <row r="560">
      <c r="E560" s="35"/>
      <c r="F560" s="35"/>
      <c r="G560" s="35"/>
    </row>
    <row r="561">
      <c r="E561" s="35"/>
      <c r="F561" s="35"/>
      <c r="G561" s="35"/>
    </row>
    <row r="562">
      <c r="E562" s="35"/>
      <c r="F562" s="35"/>
      <c r="G562" s="35"/>
    </row>
    <row r="563">
      <c r="E563" s="35"/>
      <c r="F563" s="35"/>
      <c r="G563" s="35"/>
    </row>
    <row r="564">
      <c r="E564" s="35"/>
      <c r="F564" s="35"/>
      <c r="G564" s="35"/>
    </row>
    <row r="565">
      <c r="E565" s="35"/>
      <c r="F565" s="35"/>
      <c r="G565" s="35"/>
    </row>
    <row r="566">
      <c r="E566" s="35"/>
      <c r="F566" s="35"/>
      <c r="G566" s="35"/>
    </row>
    <row r="567">
      <c r="E567" s="35"/>
      <c r="F567" s="35"/>
      <c r="G567" s="35"/>
    </row>
    <row r="568">
      <c r="E568" s="35"/>
      <c r="F568" s="35"/>
      <c r="G568" s="35"/>
    </row>
    <row r="569">
      <c r="E569" s="35"/>
      <c r="F569" s="35"/>
      <c r="G569" s="35"/>
    </row>
    <row r="570">
      <c r="E570" s="35"/>
      <c r="F570" s="35"/>
      <c r="G570" s="35"/>
    </row>
    <row r="571">
      <c r="E571" s="35"/>
      <c r="F571" s="35"/>
      <c r="G571" s="35"/>
    </row>
    <row r="572">
      <c r="E572" s="35"/>
      <c r="F572" s="35"/>
      <c r="G572" s="35"/>
    </row>
    <row r="573">
      <c r="E573" s="35"/>
      <c r="F573" s="35"/>
      <c r="G573" s="35"/>
    </row>
    <row r="574">
      <c r="E574" s="35"/>
      <c r="F574" s="35"/>
      <c r="G574" s="35"/>
    </row>
    <row r="575">
      <c r="E575" s="35"/>
      <c r="F575" s="35"/>
      <c r="G575" s="35"/>
    </row>
    <row r="576">
      <c r="E576" s="35"/>
      <c r="F576" s="35"/>
      <c r="G576" s="35"/>
    </row>
    <row r="577">
      <c r="E577" s="35"/>
      <c r="F577" s="35"/>
      <c r="G577" s="35"/>
    </row>
    <row r="578">
      <c r="E578" s="35"/>
      <c r="F578" s="35"/>
      <c r="G578" s="35"/>
    </row>
    <row r="579">
      <c r="E579" s="35"/>
      <c r="F579" s="35"/>
      <c r="G579" s="35"/>
    </row>
    <row r="580">
      <c r="E580" s="35"/>
      <c r="F580" s="35"/>
      <c r="G580" s="35"/>
    </row>
    <row r="581">
      <c r="E581" s="35"/>
      <c r="F581" s="35"/>
      <c r="G581" s="35"/>
    </row>
    <row r="582">
      <c r="E582" s="35"/>
      <c r="F582" s="35"/>
      <c r="G582" s="35"/>
    </row>
    <row r="583">
      <c r="E583" s="35"/>
      <c r="F583" s="35"/>
      <c r="G583" s="35"/>
    </row>
    <row r="584">
      <c r="E584" s="35"/>
      <c r="F584" s="35"/>
      <c r="G584" s="35"/>
    </row>
    <row r="585">
      <c r="E585" s="35"/>
      <c r="F585" s="35"/>
      <c r="G585" s="35"/>
    </row>
    <row r="586">
      <c r="E586" s="35"/>
      <c r="F586" s="35"/>
      <c r="G586" s="35"/>
    </row>
    <row r="587">
      <c r="E587" s="35"/>
      <c r="F587" s="35"/>
      <c r="G587" s="35"/>
    </row>
    <row r="588">
      <c r="E588" s="35"/>
      <c r="F588" s="35"/>
      <c r="G588" s="35"/>
    </row>
    <row r="589">
      <c r="E589" s="35"/>
      <c r="F589" s="35"/>
      <c r="G589" s="35"/>
    </row>
    <row r="590">
      <c r="E590" s="35"/>
      <c r="F590" s="35"/>
      <c r="G590" s="35"/>
    </row>
    <row r="591">
      <c r="E591" s="35"/>
      <c r="F591" s="35"/>
      <c r="G591" s="35"/>
    </row>
    <row r="592">
      <c r="E592" s="35"/>
      <c r="F592" s="35"/>
      <c r="G592" s="35"/>
    </row>
    <row r="593">
      <c r="E593" s="35"/>
      <c r="F593" s="35"/>
      <c r="G593" s="35"/>
    </row>
    <row r="594">
      <c r="E594" s="35"/>
      <c r="F594" s="35"/>
      <c r="G594" s="35"/>
    </row>
    <row r="595">
      <c r="E595" s="35"/>
      <c r="F595" s="35"/>
      <c r="G595" s="35"/>
    </row>
    <row r="596">
      <c r="E596" s="35"/>
      <c r="F596" s="35"/>
      <c r="G596" s="35"/>
    </row>
    <row r="597">
      <c r="E597" s="35"/>
      <c r="F597" s="35"/>
      <c r="G597" s="35"/>
    </row>
    <row r="598">
      <c r="E598" s="35"/>
      <c r="F598" s="35"/>
      <c r="G598" s="35"/>
    </row>
    <row r="599">
      <c r="E599" s="35"/>
      <c r="F599" s="35"/>
      <c r="G599" s="35"/>
    </row>
    <row r="600">
      <c r="E600" s="35"/>
      <c r="F600" s="35"/>
      <c r="G600" s="35"/>
    </row>
    <row r="601">
      <c r="E601" s="35"/>
      <c r="F601" s="35"/>
      <c r="G601" s="35"/>
    </row>
    <row r="602">
      <c r="E602" s="35"/>
      <c r="F602" s="35"/>
      <c r="G602" s="35"/>
    </row>
    <row r="603">
      <c r="E603" s="35"/>
      <c r="F603" s="35"/>
      <c r="G603" s="35"/>
    </row>
    <row r="604">
      <c r="E604" s="35"/>
      <c r="F604" s="35"/>
      <c r="G604" s="35"/>
    </row>
    <row r="605">
      <c r="E605" s="35"/>
      <c r="F605" s="35"/>
      <c r="G605" s="35"/>
    </row>
    <row r="606">
      <c r="E606" s="35"/>
      <c r="F606" s="35"/>
      <c r="G606" s="35"/>
    </row>
    <row r="607">
      <c r="E607" s="35"/>
      <c r="F607" s="35"/>
      <c r="G607" s="35"/>
    </row>
    <row r="608">
      <c r="E608" s="35"/>
      <c r="F608" s="35"/>
      <c r="G608" s="35"/>
    </row>
    <row r="609">
      <c r="E609" s="35"/>
      <c r="F609" s="35"/>
      <c r="G609" s="35"/>
    </row>
    <row r="610">
      <c r="E610" s="35"/>
      <c r="F610" s="35"/>
      <c r="G610" s="35"/>
    </row>
    <row r="611">
      <c r="E611" s="35"/>
      <c r="F611" s="35"/>
      <c r="G611" s="35"/>
    </row>
    <row r="612">
      <c r="E612" s="35"/>
      <c r="F612" s="35"/>
      <c r="G612" s="35"/>
    </row>
    <row r="613">
      <c r="E613" s="35"/>
      <c r="F613" s="35"/>
      <c r="G613" s="35"/>
    </row>
    <row r="614">
      <c r="E614" s="35"/>
      <c r="F614" s="35"/>
      <c r="G614" s="35"/>
    </row>
    <row r="615">
      <c r="E615" s="35"/>
      <c r="F615" s="35"/>
      <c r="G615" s="35"/>
    </row>
    <row r="616">
      <c r="E616" s="35"/>
      <c r="F616" s="35"/>
      <c r="G616" s="35"/>
    </row>
    <row r="617">
      <c r="E617" s="35"/>
      <c r="F617" s="35"/>
      <c r="G617" s="35"/>
    </row>
    <row r="618">
      <c r="E618" s="35"/>
      <c r="F618" s="35"/>
      <c r="G618" s="35"/>
    </row>
    <row r="619">
      <c r="E619" s="35"/>
      <c r="F619" s="35"/>
      <c r="G619" s="35"/>
    </row>
    <row r="620">
      <c r="E620" s="35"/>
      <c r="F620" s="35"/>
      <c r="G620" s="35"/>
    </row>
    <row r="621">
      <c r="E621" s="35"/>
      <c r="F621" s="35"/>
      <c r="G621" s="35"/>
    </row>
    <row r="622">
      <c r="E622" s="35"/>
      <c r="F622" s="35"/>
      <c r="G622" s="35"/>
    </row>
    <row r="623">
      <c r="E623" s="35"/>
      <c r="F623" s="35"/>
      <c r="G623" s="35"/>
    </row>
    <row r="624">
      <c r="E624" s="35"/>
      <c r="F624" s="35"/>
      <c r="G624" s="35"/>
    </row>
    <row r="625">
      <c r="E625" s="35"/>
      <c r="F625" s="35"/>
      <c r="G625" s="35"/>
    </row>
    <row r="626">
      <c r="E626" s="35"/>
      <c r="F626" s="35"/>
      <c r="G626" s="35"/>
    </row>
    <row r="627">
      <c r="E627" s="35"/>
      <c r="F627" s="35"/>
      <c r="G627" s="35"/>
    </row>
    <row r="628">
      <c r="E628" s="35"/>
      <c r="F628" s="35"/>
      <c r="G628" s="35"/>
    </row>
    <row r="629">
      <c r="E629" s="35"/>
      <c r="F629" s="35"/>
      <c r="G629" s="35"/>
    </row>
    <row r="630">
      <c r="E630" s="35"/>
      <c r="F630" s="35"/>
      <c r="G630" s="35"/>
    </row>
    <row r="631">
      <c r="E631" s="35"/>
      <c r="F631" s="35"/>
      <c r="G631" s="35"/>
    </row>
    <row r="632">
      <c r="E632" s="35"/>
      <c r="F632" s="35"/>
      <c r="G632" s="35"/>
    </row>
    <row r="633">
      <c r="E633" s="35"/>
      <c r="F633" s="35"/>
      <c r="G633" s="35"/>
    </row>
    <row r="634">
      <c r="E634" s="35"/>
      <c r="F634" s="35"/>
      <c r="G634" s="35"/>
    </row>
    <row r="635">
      <c r="E635" s="35"/>
      <c r="F635" s="35"/>
      <c r="G635" s="35"/>
    </row>
    <row r="636">
      <c r="E636" s="35"/>
      <c r="F636" s="35"/>
      <c r="G636" s="35"/>
    </row>
    <row r="637">
      <c r="E637" s="35"/>
      <c r="F637" s="35"/>
      <c r="G637" s="35"/>
    </row>
    <row r="638">
      <c r="E638" s="35"/>
      <c r="F638" s="35"/>
      <c r="G638" s="35"/>
    </row>
    <row r="639">
      <c r="E639" s="35"/>
      <c r="F639" s="35"/>
      <c r="G639" s="35"/>
    </row>
    <row r="640">
      <c r="E640" s="35"/>
      <c r="F640" s="35"/>
      <c r="G640" s="35"/>
    </row>
    <row r="641">
      <c r="E641" s="35"/>
      <c r="F641" s="35"/>
      <c r="G641" s="35"/>
    </row>
    <row r="642">
      <c r="E642" s="35"/>
      <c r="F642" s="35"/>
      <c r="G642" s="35"/>
    </row>
    <row r="643">
      <c r="E643" s="35"/>
      <c r="F643" s="35"/>
      <c r="G643" s="35"/>
    </row>
    <row r="644">
      <c r="E644" s="35"/>
      <c r="F644" s="35"/>
      <c r="G644" s="35"/>
    </row>
    <row r="645">
      <c r="E645" s="35"/>
      <c r="F645" s="35"/>
      <c r="G645" s="35"/>
    </row>
    <row r="646">
      <c r="E646" s="35"/>
      <c r="F646" s="35"/>
      <c r="G646" s="35"/>
    </row>
    <row r="647">
      <c r="E647" s="35"/>
      <c r="F647" s="35"/>
      <c r="G647" s="35"/>
    </row>
    <row r="648">
      <c r="E648" s="35"/>
      <c r="F648" s="35"/>
      <c r="G648" s="35"/>
    </row>
    <row r="649">
      <c r="E649" s="35"/>
      <c r="F649" s="35"/>
      <c r="G649" s="35"/>
    </row>
    <row r="650">
      <c r="E650" s="35"/>
      <c r="F650" s="35"/>
      <c r="G650" s="35"/>
    </row>
    <row r="651">
      <c r="E651" s="35"/>
      <c r="F651" s="35"/>
      <c r="G651" s="35"/>
    </row>
    <row r="652">
      <c r="E652" s="35"/>
      <c r="F652" s="35"/>
      <c r="G652" s="35"/>
    </row>
    <row r="653">
      <c r="E653" s="35"/>
      <c r="F653" s="35"/>
      <c r="G653" s="35"/>
    </row>
    <row r="654">
      <c r="E654" s="35"/>
      <c r="F654" s="35"/>
      <c r="G654" s="35"/>
    </row>
    <row r="655">
      <c r="E655" s="35"/>
      <c r="F655" s="35"/>
      <c r="G655" s="35"/>
    </row>
    <row r="656">
      <c r="E656" s="35"/>
      <c r="F656" s="35"/>
      <c r="G656" s="35"/>
    </row>
    <row r="657">
      <c r="E657" s="35"/>
      <c r="F657" s="35"/>
      <c r="G657" s="35"/>
    </row>
    <row r="658">
      <c r="E658" s="35"/>
      <c r="F658" s="35"/>
      <c r="G658" s="35"/>
    </row>
    <row r="659">
      <c r="E659" s="35"/>
      <c r="F659" s="35"/>
      <c r="G659" s="35"/>
    </row>
    <row r="660">
      <c r="E660" s="35"/>
      <c r="F660" s="35"/>
      <c r="G660" s="35"/>
    </row>
    <row r="661">
      <c r="E661" s="35"/>
      <c r="F661" s="35"/>
      <c r="G661" s="35"/>
    </row>
    <row r="662">
      <c r="E662" s="35"/>
      <c r="F662" s="35"/>
      <c r="G662" s="35"/>
    </row>
    <row r="663">
      <c r="E663" s="35"/>
      <c r="F663" s="35"/>
      <c r="G663" s="35"/>
    </row>
    <row r="664">
      <c r="E664" s="35"/>
      <c r="F664" s="35"/>
      <c r="G664" s="35"/>
    </row>
    <row r="665">
      <c r="E665" s="35"/>
      <c r="F665" s="35"/>
      <c r="G665" s="35"/>
    </row>
    <row r="666">
      <c r="E666" s="35"/>
      <c r="F666" s="35"/>
      <c r="G666" s="35"/>
    </row>
    <row r="667">
      <c r="E667" s="35"/>
      <c r="F667" s="35"/>
      <c r="G667" s="35"/>
    </row>
    <row r="668">
      <c r="E668" s="35"/>
      <c r="F668" s="35"/>
      <c r="G668" s="35"/>
    </row>
    <row r="669">
      <c r="E669" s="35"/>
      <c r="F669" s="35"/>
      <c r="G669" s="35"/>
    </row>
    <row r="670">
      <c r="E670" s="35"/>
      <c r="F670" s="35"/>
      <c r="G670" s="35"/>
    </row>
    <row r="671">
      <c r="E671" s="35"/>
      <c r="F671" s="35"/>
      <c r="G671" s="35"/>
    </row>
    <row r="672">
      <c r="E672" s="35"/>
      <c r="F672" s="35"/>
      <c r="G672" s="35"/>
    </row>
    <row r="673">
      <c r="E673" s="35"/>
      <c r="F673" s="35"/>
      <c r="G673" s="35"/>
    </row>
    <row r="674">
      <c r="E674" s="35"/>
      <c r="F674" s="35"/>
      <c r="G674" s="35"/>
    </row>
    <row r="675">
      <c r="E675" s="35"/>
      <c r="F675" s="35"/>
      <c r="G675" s="35"/>
    </row>
    <row r="676">
      <c r="E676" s="35"/>
      <c r="F676" s="35"/>
      <c r="G676" s="35"/>
    </row>
    <row r="677">
      <c r="E677" s="35"/>
      <c r="F677" s="35"/>
      <c r="G677" s="35"/>
    </row>
    <row r="678">
      <c r="E678" s="35"/>
      <c r="F678" s="35"/>
      <c r="G678" s="35"/>
    </row>
    <row r="679">
      <c r="E679" s="35"/>
      <c r="F679" s="35"/>
      <c r="G679" s="35"/>
    </row>
    <row r="680">
      <c r="E680" s="35"/>
      <c r="F680" s="35"/>
      <c r="G680" s="35"/>
    </row>
    <row r="681">
      <c r="E681" s="35"/>
      <c r="F681" s="35"/>
      <c r="G681" s="35"/>
    </row>
    <row r="682">
      <c r="E682" s="35"/>
      <c r="F682" s="35"/>
      <c r="G682" s="35"/>
    </row>
    <row r="683">
      <c r="E683" s="35"/>
      <c r="F683" s="35"/>
      <c r="G683" s="35"/>
    </row>
    <row r="684">
      <c r="E684" s="35"/>
      <c r="F684" s="35"/>
      <c r="G684" s="35"/>
    </row>
    <row r="685">
      <c r="E685" s="35"/>
      <c r="F685" s="35"/>
      <c r="G685" s="35"/>
    </row>
    <row r="686">
      <c r="E686" s="35"/>
      <c r="F686" s="35"/>
      <c r="G686" s="35"/>
    </row>
    <row r="687">
      <c r="E687" s="35"/>
      <c r="F687" s="35"/>
      <c r="G687" s="35"/>
    </row>
    <row r="688">
      <c r="E688" s="35"/>
      <c r="F688" s="35"/>
      <c r="G688" s="35"/>
    </row>
    <row r="689">
      <c r="E689" s="35"/>
      <c r="F689" s="35"/>
      <c r="G689" s="35"/>
    </row>
    <row r="690">
      <c r="E690" s="35"/>
      <c r="F690" s="35"/>
      <c r="G690" s="35"/>
    </row>
    <row r="691">
      <c r="E691" s="35"/>
      <c r="F691" s="35"/>
      <c r="G691" s="35"/>
    </row>
    <row r="692">
      <c r="E692" s="35"/>
      <c r="F692" s="35"/>
      <c r="G692" s="35"/>
    </row>
    <row r="693">
      <c r="E693" s="35"/>
      <c r="F693" s="35"/>
      <c r="G693" s="35"/>
    </row>
    <row r="694">
      <c r="E694" s="35"/>
      <c r="F694" s="35"/>
      <c r="G694" s="35"/>
    </row>
    <row r="695">
      <c r="E695" s="35"/>
      <c r="F695" s="35"/>
      <c r="G695" s="35"/>
    </row>
    <row r="696">
      <c r="E696" s="35"/>
      <c r="F696" s="35"/>
      <c r="G696" s="35"/>
    </row>
    <row r="697">
      <c r="E697" s="35"/>
      <c r="F697" s="35"/>
      <c r="G697" s="35"/>
    </row>
    <row r="698">
      <c r="E698" s="35"/>
      <c r="F698" s="35"/>
      <c r="G698" s="35"/>
    </row>
    <row r="699">
      <c r="E699" s="35"/>
      <c r="F699" s="35"/>
      <c r="G699" s="35"/>
    </row>
    <row r="700">
      <c r="E700" s="35"/>
      <c r="F700" s="35"/>
      <c r="G700" s="35"/>
    </row>
    <row r="701">
      <c r="E701" s="35"/>
      <c r="F701" s="35"/>
      <c r="G701" s="35"/>
    </row>
    <row r="702">
      <c r="E702" s="35"/>
      <c r="F702" s="35"/>
      <c r="G702" s="35"/>
    </row>
    <row r="703">
      <c r="E703" s="35"/>
      <c r="F703" s="35"/>
      <c r="G703" s="35"/>
    </row>
    <row r="704">
      <c r="E704" s="35"/>
      <c r="F704" s="35"/>
      <c r="G704" s="35"/>
    </row>
    <row r="705">
      <c r="E705" s="35"/>
      <c r="F705" s="35"/>
      <c r="G705" s="35"/>
    </row>
    <row r="706">
      <c r="E706" s="35"/>
      <c r="F706" s="35"/>
      <c r="G706" s="35"/>
    </row>
    <row r="707">
      <c r="E707" s="35"/>
      <c r="F707" s="35"/>
      <c r="G707" s="35"/>
    </row>
    <row r="708">
      <c r="E708" s="35"/>
      <c r="F708" s="35"/>
      <c r="G708" s="35"/>
    </row>
    <row r="709">
      <c r="E709" s="35"/>
      <c r="F709" s="35"/>
      <c r="G709" s="35"/>
    </row>
    <row r="710">
      <c r="E710" s="35"/>
      <c r="F710" s="35"/>
      <c r="G710" s="35"/>
    </row>
    <row r="711">
      <c r="E711" s="35"/>
      <c r="F711" s="35"/>
      <c r="G711" s="35"/>
    </row>
    <row r="712">
      <c r="E712" s="35"/>
      <c r="F712" s="35"/>
      <c r="G712" s="35"/>
    </row>
    <row r="713">
      <c r="E713" s="35"/>
      <c r="F713" s="35"/>
      <c r="G713" s="35"/>
    </row>
    <row r="714">
      <c r="E714" s="35"/>
      <c r="F714" s="35"/>
      <c r="G714" s="35"/>
    </row>
    <row r="715">
      <c r="E715" s="35"/>
      <c r="F715" s="35"/>
      <c r="G715" s="35"/>
    </row>
    <row r="716">
      <c r="E716" s="35"/>
      <c r="F716" s="35"/>
      <c r="G716" s="35"/>
    </row>
    <row r="717">
      <c r="E717" s="35"/>
      <c r="F717" s="35"/>
      <c r="G717" s="35"/>
    </row>
    <row r="718">
      <c r="E718" s="35"/>
      <c r="F718" s="35"/>
      <c r="G718" s="35"/>
    </row>
    <row r="719">
      <c r="E719" s="35"/>
      <c r="F719" s="35"/>
      <c r="G719" s="35"/>
    </row>
    <row r="720">
      <c r="E720" s="35"/>
      <c r="F720" s="35"/>
      <c r="G720" s="35"/>
    </row>
    <row r="721">
      <c r="E721" s="35"/>
      <c r="F721" s="35"/>
      <c r="G721" s="35"/>
    </row>
    <row r="722">
      <c r="E722" s="35"/>
      <c r="F722" s="35"/>
      <c r="G722" s="35"/>
    </row>
    <row r="723">
      <c r="E723" s="35"/>
      <c r="F723" s="35"/>
      <c r="G723" s="35"/>
    </row>
    <row r="724">
      <c r="E724" s="35"/>
      <c r="F724" s="35"/>
      <c r="G724" s="35"/>
    </row>
    <row r="725">
      <c r="E725" s="35"/>
      <c r="F725" s="35"/>
      <c r="G725" s="35"/>
    </row>
    <row r="726">
      <c r="E726" s="35"/>
      <c r="F726" s="35"/>
      <c r="G726" s="35"/>
    </row>
    <row r="727">
      <c r="E727" s="35"/>
      <c r="F727" s="35"/>
      <c r="G727" s="35"/>
    </row>
    <row r="728">
      <c r="E728" s="35"/>
      <c r="F728" s="35"/>
      <c r="G728" s="35"/>
    </row>
    <row r="729">
      <c r="E729" s="35"/>
      <c r="F729" s="35"/>
      <c r="G729" s="35"/>
    </row>
    <row r="730">
      <c r="E730" s="35"/>
      <c r="F730" s="35"/>
      <c r="G730" s="35"/>
    </row>
    <row r="731">
      <c r="E731" s="35"/>
      <c r="F731" s="35"/>
      <c r="G731" s="35"/>
    </row>
    <row r="732">
      <c r="E732" s="35"/>
      <c r="F732" s="35"/>
      <c r="G732" s="35"/>
    </row>
    <row r="733">
      <c r="E733" s="35"/>
      <c r="F733" s="35"/>
      <c r="G733" s="35"/>
    </row>
    <row r="734">
      <c r="E734" s="35"/>
      <c r="F734" s="35"/>
      <c r="G734" s="35"/>
    </row>
    <row r="735">
      <c r="E735" s="35"/>
      <c r="F735" s="35"/>
      <c r="G735" s="35"/>
    </row>
    <row r="736">
      <c r="E736" s="35"/>
      <c r="F736" s="35"/>
      <c r="G736" s="35"/>
    </row>
    <row r="737">
      <c r="E737" s="35"/>
      <c r="F737" s="35"/>
      <c r="G737" s="35"/>
    </row>
    <row r="738">
      <c r="E738" s="35"/>
      <c r="F738" s="35"/>
      <c r="G738" s="35"/>
    </row>
    <row r="739">
      <c r="E739" s="35"/>
      <c r="F739" s="35"/>
      <c r="G739" s="35"/>
    </row>
    <row r="740">
      <c r="E740" s="35"/>
      <c r="F740" s="35"/>
      <c r="G740" s="35"/>
    </row>
    <row r="741">
      <c r="E741" s="35"/>
      <c r="F741" s="35"/>
      <c r="G741" s="35"/>
    </row>
    <row r="742">
      <c r="E742" s="35"/>
      <c r="F742" s="35"/>
      <c r="G742" s="35"/>
    </row>
    <row r="743">
      <c r="E743" s="35"/>
      <c r="F743" s="35"/>
      <c r="G743" s="35"/>
    </row>
    <row r="744">
      <c r="E744" s="35"/>
      <c r="F744" s="35"/>
      <c r="G744" s="35"/>
    </row>
    <row r="745">
      <c r="E745" s="35"/>
      <c r="F745" s="35"/>
      <c r="G745" s="35"/>
    </row>
    <row r="746">
      <c r="E746" s="35"/>
      <c r="F746" s="35"/>
      <c r="G746" s="35"/>
    </row>
    <row r="747">
      <c r="E747" s="35"/>
      <c r="F747" s="35"/>
      <c r="G747" s="35"/>
    </row>
    <row r="748">
      <c r="E748" s="35"/>
      <c r="F748" s="35"/>
      <c r="G748" s="35"/>
    </row>
    <row r="749">
      <c r="E749" s="35"/>
      <c r="F749" s="35"/>
      <c r="G749" s="35"/>
    </row>
    <row r="750">
      <c r="E750" s="35"/>
      <c r="F750" s="35"/>
      <c r="G750" s="35"/>
    </row>
    <row r="751">
      <c r="E751" s="35"/>
      <c r="F751" s="35"/>
      <c r="G751" s="35"/>
    </row>
    <row r="752">
      <c r="E752" s="35"/>
      <c r="F752" s="35"/>
      <c r="G752" s="35"/>
    </row>
    <row r="753">
      <c r="E753" s="35"/>
      <c r="F753" s="35"/>
      <c r="G753" s="35"/>
    </row>
    <row r="754">
      <c r="E754" s="35"/>
      <c r="F754" s="35"/>
      <c r="G754" s="35"/>
    </row>
    <row r="755">
      <c r="E755" s="35"/>
      <c r="F755" s="35"/>
      <c r="G755" s="35"/>
    </row>
    <row r="756">
      <c r="E756" s="35"/>
      <c r="F756" s="35"/>
      <c r="G756" s="35"/>
    </row>
    <row r="757">
      <c r="E757" s="35"/>
      <c r="F757" s="35"/>
      <c r="G757" s="35"/>
    </row>
    <row r="758">
      <c r="E758" s="35"/>
      <c r="F758" s="35"/>
      <c r="G758" s="35"/>
    </row>
    <row r="759">
      <c r="E759" s="35"/>
      <c r="F759" s="35"/>
      <c r="G759" s="35"/>
    </row>
    <row r="760">
      <c r="E760" s="35"/>
      <c r="F760" s="35"/>
      <c r="G760" s="35"/>
    </row>
    <row r="761">
      <c r="E761" s="35"/>
      <c r="F761" s="35"/>
      <c r="G761" s="35"/>
    </row>
    <row r="762">
      <c r="E762" s="35"/>
      <c r="F762" s="35"/>
      <c r="G762" s="35"/>
    </row>
    <row r="763">
      <c r="E763" s="35"/>
      <c r="F763" s="35"/>
      <c r="G763" s="35"/>
    </row>
    <row r="764">
      <c r="E764" s="35"/>
      <c r="F764" s="35"/>
      <c r="G764" s="35"/>
    </row>
    <row r="765">
      <c r="E765" s="35"/>
      <c r="F765" s="35"/>
      <c r="G765" s="35"/>
    </row>
    <row r="766">
      <c r="E766" s="35"/>
      <c r="F766" s="35"/>
      <c r="G766" s="35"/>
    </row>
    <row r="767">
      <c r="E767" s="35"/>
      <c r="F767" s="35"/>
      <c r="G767" s="35"/>
    </row>
    <row r="768">
      <c r="E768" s="35"/>
      <c r="F768" s="35"/>
      <c r="G768" s="35"/>
    </row>
    <row r="769">
      <c r="E769" s="35"/>
      <c r="F769" s="35"/>
      <c r="G769" s="35"/>
    </row>
    <row r="770">
      <c r="E770" s="35"/>
      <c r="F770" s="35"/>
      <c r="G770" s="35"/>
    </row>
    <row r="771">
      <c r="E771" s="35"/>
      <c r="F771" s="35"/>
      <c r="G771" s="35"/>
    </row>
    <row r="772">
      <c r="E772" s="35"/>
      <c r="F772" s="35"/>
      <c r="G772" s="35"/>
    </row>
    <row r="773">
      <c r="E773" s="35"/>
      <c r="F773" s="35"/>
      <c r="G773" s="35"/>
    </row>
    <row r="774">
      <c r="E774" s="35"/>
      <c r="F774" s="35"/>
      <c r="G774" s="35"/>
    </row>
    <row r="775">
      <c r="E775" s="35"/>
      <c r="F775" s="35"/>
      <c r="G775" s="35"/>
    </row>
    <row r="776">
      <c r="E776" s="35"/>
      <c r="F776" s="35"/>
      <c r="G776" s="35"/>
    </row>
    <row r="777">
      <c r="E777" s="35"/>
      <c r="F777" s="35"/>
      <c r="G777" s="35"/>
    </row>
    <row r="778">
      <c r="E778" s="35"/>
      <c r="F778" s="35"/>
      <c r="G778" s="35"/>
    </row>
    <row r="779">
      <c r="E779" s="35"/>
      <c r="F779" s="35"/>
      <c r="G779" s="35"/>
    </row>
    <row r="780">
      <c r="E780" s="35"/>
      <c r="F780" s="35"/>
      <c r="G780" s="35"/>
    </row>
    <row r="781">
      <c r="E781" s="35"/>
      <c r="F781" s="35"/>
      <c r="G781" s="35"/>
    </row>
    <row r="782">
      <c r="E782" s="35"/>
      <c r="F782" s="35"/>
      <c r="G782" s="35"/>
    </row>
    <row r="783">
      <c r="E783" s="35"/>
      <c r="F783" s="35"/>
      <c r="G783" s="35"/>
    </row>
    <row r="784">
      <c r="E784" s="35"/>
      <c r="F784" s="35"/>
      <c r="G784" s="35"/>
    </row>
    <row r="785">
      <c r="E785" s="35"/>
      <c r="F785" s="35"/>
      <c r="G785" s="35"/>
    </row>
    <row r="786">
      <c r="E786" s="35"/>
      <c r="F786" s="35"/>
      <c r="G786" s="35"/>
    </row>
    <row r="787">
      <c r="E787" s="35"/>
      <c r="F787" s="35"/>
      <c r="G787" s="35"/>
    </row>
    <row r="788">
      <c r="E788" s="35"/>
      <c r="F788" s="35"/>
      <c r="G788" s="35"/>
    </row>
    <row r="789">
      <c r="E789" s="35"/>
      <c r="F789" s="35"/>
      <c r="G789" s="35"/>
    </row>
    <row r="790">
      <c r="E790" s="35"/>
      <c r="F790" s="35"/>
      <c r="G790" s="35"/>
    </row>
    <row r="791">
      <c r="E791" s="35"/>
      <c r="F791" s="35"/>
      <c r="G791" s="35"/>
    </row>
    <row r="792">
      <c r="E792" s="35"/>
      <c r="F792" s="35"/>
      <c r="G792" s="35"/>
    </row>
    <row r="793">
      <c r="E793" s="35"/>
      <c r="F793" s="35"/>
      <c r="G793" s="35"/>
    </row>
    <row r="794">
      <c r="E794" s="35"/>
      <c r="F794" s="35"/>
      <c r="G794" s="35"/>
    </row>
    <row r="795">
      <c r="E795" s="35"/>
      <c r="F795" s="35"/>
      <c r="G795" s="35"/>
    </row>
    <row r="796">
      <c r="E796" s="35"/>
      <c r="F796" s="35"/>
      <c r="G796" s="35"/>
    </row>
    <row r="797">
      <c r="E797" s="35"/>
      <c r="F797" s="35"/>
      <c r="G797" s="35"/>
    </row>
    <row r="798">
      <c r="E798" s="35"/>
      <c r="F798" s="35"/>
      <c r="G798" s="35"/>
    </row>
    <row r="799">
      <c r="E799" s="35"/>
      <c r="F799" s="35"/>
      <c r="G799" s="35"/>
    </row>
    <row r="800">
      <c r="E800" s="35"/>
      <c r="F800" s="35"/>
      <c r="G800" s="35"/>
    </row>
    <row r="801">
      <c r="E801" s="35"/>
      <c r="F801" s="35"/>
      <c r="G801" s="35"/>
    </row>
    <row r="802">
      <c r="E802" s="35"/>
      <c r="F802" s="35"/>
      <c r="G802" s="35"/>
    </row>
    <row r="803">
      <c r="E803" s="35"/>
      <c r="F803" s="35"/>
      <c r="G803" s="35"/>
    </row>
    <row r="804">
      <c r="E804" s="35"/>
      <c r="F804" s="35"/>
      <c r="G804" s="35"/>
    </row>
    <row r="805">
      <c r="E805" s="35"/>
      <c r="F805" s="35"/>
      <c r="G805" s="35"/>
    </row>
    <row r="806">
      <c r="E806" s="35"/>
      <c r="F806" s="35"/>
      <c r="G806" s="35"/>
    </row>
    <row r="807">
      <c r="E807" s="35"/>
      <c r="F807" s="35"/>
      <c r="G807" s="35"/>
    </row>
    <row r="808">
      <c r="E808" s="35"/>
      <c r="F808" s="35"/>
      <c r="G808" s="35"/>
    </row>
    <row r="809">
      <c r="E809" s="35"/>
      <c r="F809" s="35"/>
      <c r="G809" s="35"/>
    </row>
    <row r="810">
      <c r="E810" s="35"/>
      <c r="F810" s="35"/>
      <c r="G810" s="35"/>
    </row>
    <row r="811">
      <c r="E811" s="35"/>
      <c r="F811" s="35"/>
      <c r="G811" s="35"/>
    </row>
    <row r="812">
      <c r="E812" s="35"/>
      <c r="F812" s="35"/>
      <c r="G812" s="35"/>
    </row>
    <row r="813">
      <c r="E813" s="35"/>
      <c r="F813" s="35"/>
      <c r="G813" s="35"/>
    </row>
    <row r="814">
      <c r="E814" s="35"/>
      <c r="F814" s="35"/>
      <c r="G814" s="35"/>
    </row>
    <row r="815">
      <c r="E815" s="35"/>
      <c r="F815" s="35"/>
      <c r="G815" s="35"/>
    </row>
    <row r="816">
      <c r="E816" s="35"/>
      <c r="F816" s="35"/>
      <c r="G816" s="35"/>
    </row>
    <row r="817">
      <c r="E817" s="35"/>
      <c r="F817" s="35"/>
      <c r="G817" s="35"/>
    </row>
    <row r="818">
      <c r="E818" s="35"/>
      <c r="F818" s="35"/>
      <c r="G818" s="35"/>
    </row>
    <row r="819">
      <c r="E819" s="35"/>
      <c r="F819" s="35"/>
      <c r="G819" s="35"/>
    </row>
    <row r="820">
      <c r="E820" s="35"/>
      <c r="F820" s="35"/>
      <c r="G820" s="35"/>
    </row>
    <row r="821">
      <c r="E821" s="35"/>
      <c r="F821" s="35"/>
      <c r="G821" s="35"/>
    </row>
    <row r="822">
      <c r="E822" s="35"/>
      <c r="F822" s="35"/>
      <c r="G822" s="35"/>
    </row>
    <row r="823">
      <c r="E823" s="35"/>
      <c r="F823" s="35"/>
      <c r="G823" s="35"/>
    </row>
    <row r="824">
      <c r="E824" s="35"/>
      <c r="F824" s="35"/>
      <c r="G824" s="35"/>
    </row>
    <row r="825">
      <c r="E825" s="35"/>
      <c r="F825" s="35"/>
      <c r="G825" s="35"/>
    </row>
    <row r="826">
      <c r="E826" s="35"/>
      <c r="F826" s="35"/>
      <c r="G826" s="35"/>
    </row>
    <row r="827">
      <c r="E827" s="35"/>
      <c r="F827" s="35"/>
      <c r="G827" s="35"/>
    </row>
    <row r="828">
      <c r="E828" s="35"/>
      <c r="F828" s="35"/>
      <c r="G828" s="35"/>
    </row>
    <row r="829">
      <c r="E829" s="35"/>
      <c r="F829" s="35"/>
      <c r="G829" s="35"/>
    </row>
    <row r="830">
      <c r="E830" s="35"/>
      <c r="F830" s="35"/>
      <c r="G830" s="35"/>
    </row>
    <row r="831">
      <c r="E831" s="35"/>
      <c r="F831" s="35"/>
      <c r="G831" s="35"/>
    </row>
    <row r="832">
      <c r="E832" s="35"/>
      <c r="F832" s="35"/>
      <c r="G832" s="35"/>
    </row>
    <row r="833">
      <c r="E833" s="35"/>
      <c r="F833" s="35"/>
      <c r="G833" s="35"/>
    </row>
    <row r="834">
      <c r="E834" s="35"/>
      <c r="F834" s="35"/>
      <c r="G834" s="35"/>
    </row>
    <row r="835">
      <c r="E835" s="35"/>
      <c r="F835" s="35"/>
      <c r="G835" s="35"/>
    </row>
    <row r="836">
      <c r="E836" s="35"/>
      <c r="F836" s="35"/>
      <c r="G836" s="35"/>
    </row>
    <row r="837">
      <c r="E837" s="35"/>
      <c r="F837" s="35"/>
      <c r="G837" s="35"/>
    </row>
    <row r="838">
      <c r="E838" s="35"/>
      <c r="F838" s="35"/>
      <c r="G838" s="35"/>
    </row>
    <row r="839">
      <c r="E839" s="35"/>
      <c r="F839" s="35"/>
      <c r="G839" s="35"/>
    </row>
    <row r="840">
      <c r="E840" s="35"/>
      <c r="F840" s="35"/>
      <c r="G840" s="35"/>
    </row>
    <row r="841">
      <c r="E841" s="35"/>
      <c r="F841" s="35"/>
      <c r="G841" s="35"/>
    </row>
    <row r="842">
      <c r="E842" s="35"/>
      <c r="F842" s="35"/>
      <c r="G842" s="35"/>
    </row>
    <row r="843">
      <c r="E843" s="35"/>
      <c r="F843" s="35"/>
      <c r="G843" s="35"/>
    </row>
    <row r="844">
      <c r="E844" s="35"/>
      <c r="F844" s="35"/>
      <c r="G844" s="35"/>
    </row>
    <row r="845">
      <c r="E845" s="35"/>
      <c r="F845" s="35"/>
      <c r="G845" s="35"/>
    </row>
    <row r="846">
      <c r="E846" s="35"/>
      <c r="F846" s="35"/>
      <c r="G846" s="35"/>
    </row>
    <row r="847">
      <c r="E847" s="35"/>
      <c r="F847" s="35"/>
      <c r="G847" s="35"/>
    </row>
    <row r="848">
      <c r="E848" s="35"/>
      <c r="F848" s="35"/>
      <c r="G848" s="35"/>
    </row>
    <row r="849">
      <c r="E849" s="35"/>
      <c r="F849" s="35"/>
      <c r="G849" s="35"/>
    </row>
    <row r="850">
      <c r="E850" s="35"/>
      <c r="F850" s="35"/>
      <c r="G850" s="35"/>
    </row>
    <row r="851">
      <c r="E851" s="35"/>
      <c r="F851" s="35"/>
      <c r="G851" s="35"/>
    </row>
    <row r="852">
      <c r="E852" s="35"/>
      <c r="F852" s="35"/>
      <c r="G852" s="35"/>
    </row>
    <row r="853">
      <c r="E853" s="35"/>
      <c r="F853" s="35"/>
      <c r="G853" s="35"/>
    </row>
    <row r="854">
      <c r="E854" s="35"/>
      <c r="F854" s="35"/>
      <c r="G854" s="35"/>
    </row>
    <row r="855">
      <c r="E855" s="35"/>
      <c r="F855" s="35"/>
      <c r="G855" s="35"/>
    </row>
    <row r="856">
      <c r="E856" s="35"/>
      <c r="F856" s="35"/>
      <c r="G856" s="35"/>
    </row>
    <row r="857">
      <c r="E857" s="35"/>
      <c r="F857" s="35"/>
      <c r="G857" s="35"/>
    </row>
    <row r="858">
      <c r="E858" s="35"/>
      <c r="F858" s="35"/>
      <c r="G858" s="35"/>
    </row>
    <row r="859">
      <c r="E859" s="35"/>
      <c r="F859" s="35"/>
      <c r="G859" s="35"/>
    </row>
    <row r="860">
      <c r="E860" s="35"/>
      <c r="F860" s="35"/>
      <c r="G860" s="35"/>
    </row>
    <row r="861">
      <c r="E861" s="35"/>
      <c r="F861" s="35"/>
      <c r="G861" s="35"/>
    </row>
    <row r="862">
      <c r="E862" s="35"/>
      <c r="F862" s="35"/>
      <c r="G862" s="35"/>
    </row>
    <row r="863">
      <c r="E863" s="35"/>
      <c r="F863" s="35"/>
      <c r="G863" s="35"/>
    </row>
    <row r="864">
      <c r="E864" s="35"/>
      <c r="F864" s="35"/>
      <c r="G864" s="35"/>
    </row>
    <row r="865">
      <c r="E865" s="35"/>
      <c r="F865" s="35"/>
      <c r="G865" s="35"/>
    </row>
    <row r="866">
      <c r="E866" s="35"/>
      <c r="F866" s="35"/>
      <c r="G866" s="35"/>
    </row>
    <row r="867">
      <c r="E867" s="35"/>
      <c r="F867" s="35"/>
      <c r="G867" s="35"/>
    </row>
    <row r="868">
      <c r="E868" s="35"/>
      <c r="F868" s="35"/>
      <c r="G868" s="35"/>
    </row>
    <row r="869">
      <c r="E869" s="35"/>
      <c r="F869" s="35"/>
      <c r="G869" s="35"/>
    </row>
    <row r="870">
      <c r="E870" s="35"/>
      <c r="F870" s="35"/>
      <c r="G870" s="35"/>
    </row>
    <row r="871">
      <c r="E871" s="35"/>
      <c r="F871" s="35"/>
      <c r="G871" s="35"/>
    </row>
    <row r="872">
      <c r="E872" s="35"/>
      <c r="F872" s="35"/>
      <c r="G872" s="35"/>
    </row>
    <row r="873">
      <c r="E873" s="35"/>
      <c r="F873" s="35"/>
      <c r="G873" s="35"/>
    </row>
    <row r="874">
      <c r="E874" s="35"/>
      <c r="F874" s="35"/>
      <c r="G874" s="35"/>
    </row>
    <row r="875">
      <c r="E875" s="35"/>
      <c r="F875" s="35"/>
      <c r="G875" s="35"/>
    </row>
    <row r="876">
      <c r="E876" s="35"/>
      <c r="F876" s="35"/>
      <c r="G876" s="35"/>
    </row>
    <row r="877">
      <c r="E877" s="35"/>
      <c r="F877" s="35"/>
      <c r="G877" s="35"/>
    </row>
    <row r="878">
      <c r="E878" s="35"/>
      <c r="F878" s="35"/>
      <c r="G878" s="35"/>
    </row>
    <row r="879">
      <c r="E879" s="35"/>
      <c r="F879" s="35"/>
      <c r="G879" s="35"/>
    </row>
    <row r="880">
      <c r="E880" s="35"/>
      <c r="F880" s="35"/>
      <c r="G880" s="35"/>
    </row>
    <row r="881">
      <c r="E881" s="35"/>
      <c r="F881" s="35"/>
      <c r="G881" s="35"/>
    </row>
    <row r="882">
      <c r="E882" s="35"/>
      <c r="F882" s="35"/>
      <c r="G882" s="35"/>
    </row>
    <row r="883">
      <c r="E883" s="35"/>
      <c r="F883" s="35"/>
      <c r="G883" s="35"/>
    </row>
    <row r="884">
      <c r="E884" s="35"/>
      <c r="F884" s="35"/>
      <c r="G884" s="35"/>
    </row>
    <row r="885">
      <c r="E885" s="35"/>
      <c r="F885" s="35"/>
      <c r="G885" s="35"/>
    </row>
    <row r="886">
      <c r="E886" s="35"/>
      <c r="F886" s="35"/>
      <c r="G886" s="35"/>
    </row>
    <row r="887">
      <c r="E887" s="35"/>
      <c r="F887" s="35"/>
      <c r="G887" s="35"/>
    </row>
    <row r="888">
      <c r="E888" s="35"/>
      <c r="F888" s="35"/>
      <c r="G888" s="35"/>
    </row>
    <row r="889">
      <c r="E889" s="35"/>
      <c r="F889" s="35"/>
      <c r="G889" s="35"/>
    </row>
    <row r="890">
      <c r="E890" s="35"/>
      <c r="F890" s="35"/>
      <c r="G890" s="35"/>
    </row>
    <row r="891">
      <c r="E891" s="35"/>
      <c r="F891" s="35"/>
      <c r="G891" s="35"/>
    </row>
    <row r="892">
      <c r="E892" s="35"/>
      <c r="F892" s="35"/>
      <c r="G892" s="35"/>
    </row>
    <row r="893">
      <c r="E893" s="35"/>
      <c r="F893" s="35"/>
      <c r="G893" s="35"/>
    </row>
    <row r="894">
      <c r="E894" s="35"/>
      <c r="F894" s="35"/>
      <c r="G894" s="35"/>
    </row>
    <row r="895">
      <c r="E895" s="35"/>
      <c r="F895" s="35"/>
      <c r="G895" s="35"/>
    </row>
    <row r="896">
      <c r="E896" s="35"/>
      <c r="F896" s="35"/>
      <c r="G896" s="35"/>
    </row>
    <row r="897">
      <c r="E897" s="35"/>
      <c r="F897" s="35"/>
      <c r="G897" s="35"/>
    </row>
    <row r="898">
      <c r="E898" s="35"/>
      <c r="F898" s="35"/>
      <c r="G898" s="35"/>
    </row>
    <row r="899">
      <c r="E899" s="35"/>
      <c r="F899" s="35"/>
      <c r="G899" s="35"/>
    </row>
    <row r="900">
      <c r="E900" s="35"/>
      <c r="F900" s="35"/>
      <c r="G900" s="35"/>
    </row>
    <row r="901">
      <c r="E901" s="35"/>
      <c r="F901" s="35"/>
      <c r="G901" s="35"/>
    </row>
    <row r="902">
      <c r="E902" s="35"/>
      <c r="F902" s="35"/>
      <c r="G902" s="35"/>
    </row>
    <row r="903">
      <c r="E903" s="35"/>
      <c r="F903" s="35"/>
      <c r="G903" s="35"/>
    </row>
    <row r="904">
      <c r="E904" s="35"/>
      <c r="F904" s="35"/>
      <c r="G904" s="35"/>
    </row>
    <row r="905">
      <c r="E905" s="35"/>
      <c r="F905" s="35"/>
      <c r="G905" s="35"/>
    </row>
    <row r="906">
      <c r="E906" s="35"/>
      <c r="F906" s="35"/>
      <c r="G906" s="35"/>
    </row>
    <row r="907">
      <c r="E907" s="35"/>
      <c r="F907" s="35"/>
      <c r="G907" s="35"/>
    </row>
    <row r="908">
      <c r="E908" s="35"/>
      <c r="F908" s="35"/>
      <c r="G908" s="35"/>
    </row>
    <row r="909">
      <c r="E909" s="35"/>
      <c r="F909" s="35"/>
      <c r="G909" s="35"/>
    </row>
    <row r="910">
      <c r="E910" s="35"/>
      <c r="F910" s="35"/>
      <c r="G910" s="35"/>
    </row>
    <row r="911">
      <c r="E911" s="35"/>
      <c r="F911" s="35"/>
      <c r="G911" s="35"/>
    </row>
    <row r="912">
      <c r="E912" s="35"/>
      <c r="F912" s="35"/>
      <c r="G912" s="35"/>
    </row>
    <row r="913">
      <c r="E913" s="35"/>
      <c r="F913" s="35"/>
      <c r="G913" s="35"/>
    </row>
    <row r="914">
      <c r="E914" s="35"/>
      <c r="F914" s="35"/>
      <c r="G914" s="35"/>
    </row>
    <row r="915">
      <c r="E915" s="35"/>
      <c r="F915" s="35"/>
      <c r="G915" s="35"/>
    </row>
    <row r="916">
      <c r="E916" s="35"/>
      <c r="F916" s="35"/>
      <c r="G916" s="35"/>
    </row>
    <row r="917">
      <c r="E917" s="35"/>
      <c r="F917" s="35"/>
      <c r="G917" s="35"/>
    </row>
    <row r="918">
      <c r="E918" s="35"/>
      <c r="F918" s="35"/>
      <c r="G918" s="35"/>
    </row>
    <row r="919">
      <c r="E919" s="35"/>
      <c r="F919" s="35"/>
      <c r="G919" s="35"/>
    </row>
    <row r="920">
      <c r="E920" s="35"/>
      <c r="F920" s="35"/>
      <c r="G920" s="35"/>
    </row>
    <row r="921">
      <c r="E921" s="35"/>
      <c r="F921" s="35"/>
      <c r="G921" s="35"/>
    </row>
    <row r="922">
      <c r="E922" s="35"/>
      <c r="F922" s="35"/>
      <c r="G922" s="35"/>
    </row>
    <row r="923">
      <c r="E923" s="35"/>
      <c r="F923" s="35"/>
      <c r="G923" s="35"/>
    </row>
    <row r="924">
      <c r="E924" s="35"/>
      <c r="F924" s="35"/>
      <c r="G924" s="35"/>
    </row>
    <row r="925">
      <c r="E925" s="35"/>
      <c r="F925" s="35"/>
      <c r="G925" s="35"/>
    </row>
    <row r="926">
      <c r="E926" s="35"/>
      <c r="F926" s="35"/>
      <c r="G926" s="35"/>
    </row>
    <row r="927">
      <c r="E927" s="35"/>
      <c r="F927" s="35"/>
      <c r="G927" s="35"/>
    </row>
    <row r="928">
      <c r="E928" s="35"/>
      <c r="F928" s="35"/>
      <c r="G928" s="35"/>
    </row>
    <row r="929">
      <c r="E929" s="35"/>
      <c r="F929" s="35"/>
      <c r="G929" s="35"/>
    </row>
    <row r="930">
      <c r="E930" s="35"/>
      <c r="F930" s="35"/>
      <c r="G930" s="35"/>
    </row>
    <row r="931">
      <c r="E931" s="35"/>
      <c r="F931" s="35"/>
      <c r="G931" s="35"/>
    </row>
    <row r="932">
      <c r="E932" s="35"/>
      <c r="F932" s="35"/>
      <c r="G932" s="35"/>
    </row>
    <row r="933">
      <c r="E933" s="35"/>
      <c r="F933" s="35"/>
      <c r="G933" s="35"/>
    </row>
    <row r="934">
      <c r="E934" s="35"/>
      <c r="F934" s="35"/>
      <c r="G934" s="35"/>
    </row>
    <row r="935">
      <c r="E935" s="35"/>
      <c r="F935" s="35"/>
      <c r="G935" s="35"/>
    </row>
    <row r="936">
      <c r="E936" s="35"/>
      <c r="F936" s="35"/>
      <c r="G936" s="35"/>
    </row>
    <row r="937">
      <c r="E937" s="35"/>
      <c r="F937" s="35"/>
      <c r="G937" s="35"/>
    </row>
    <row r="938">
      <c r="E938" s="35"/>
      <c r="F938" s="35"/>
      <c r="G938" s="35"/>
    </row>
    <row r="939">
      <c r="E939" s="35"/>
      <c r="F939" s="35"/>
      <c r="G939" s="35"/>
    </row>
    <row r="940">
      <c r="E940" s="35"/>
      <c r="F940" s="35"/>
      <c r="G940" s="35"/>
    </row>
    <row r="941">
      <c r="E941" s="35"/>
      <c r="F941" s="35"/>
      <c r="G941" s="35"/>
    </row>
    <row r="942">
      <c r="E942" s="35"/>
      <c r="F942" s="35"/>
      <c r="G942" s="35"/>
    </row>
    <row r="943">
      <c r="E943" s="35"/>
      <c r="F943" s="35"/>
      <c r="G943" s="35"/>
    </row>
    <row r="944">
      <c r="E944" s="35"/>
      <c r="F944" s="35"/>
      <c r="G944" s="35"/>
    </row>
    <row r="945">
      <c r="E945" s="35"/>
      <c r="F945" s="35"/>
      <c r="G945" s="35"/>
    </row>
    <row r="946">
      <c r="E946" s="35"/>
      <c r="F946" s="35"/>
      <c r="G946" s="35"/>
    </row>
    <row r="947">
      <c r="E947" s="35"/>
      <c r="F947" s="35"/>
      <c r="G947" s="35"/>
    </row>
    <row r="948">
      <c r="E948" s="35"/>
      <c r="F948" s="35"/>
      <c r="G948" s="35"/>
    </row>
    <row r="949">
      <c r="E949" s="35"/>
      <c r="F949" s="35"/>
      <c r="G949" s="35"/>
    </row>
    <row r="950">
      <c r="E950" s="35"/>
      <c r="F950" s="35"/>
      <c r="G950" s="35"/>
    </row>
    <row r="951">
      <c r="E951" s="35"/>
      <c r="F951" s="35"/>
      <c r="G951" s="35"/>
    </row>
    <row r="952">
      <c r="E952" s="35"/>
      <c r="F952" s="35"/>
      <c r="G952" s="35"/>
    </row>
    <row r="953">
      <c r="E953" s="35"/>
      <c r="F953" s="35"/>
      <c r="G953" s="35"/>
    </row>
    <row r="954">
      <c r="E954" s="35"/>
      <c r="F954" s="35"/>
      <c r="G954" s="35"/>
    </row>
    <row r="955">
      <c r="E955" s="35"/>
      <c r="F955" s="35"/>
      <c r="G955" s="35"/>
    </row>
    <row r="956">
      <c r="E956" s="35"/>
      <c r="F956" s="35"/>
      <c r="G956" s="35"/>
    </row>
    <row r="957">
      <c r="E957" s="35"/>
      <c r="F957" s="35"/>
      <c r="G957" s="35"/>
    </row>
    <row r="958">
      <c r="E958" s="35"/>
      <c r="F958" s="35"/>
      <c r="G958" s="35"/>
    </row>
    <row r="959">
      <c r="E959" s="35"/>
      <c r="F959" s="35"/>
      <c r="G959" s="35"/>
    </row>
    <row r="960">
      <c r="E960" s="35"/>
      <c r="F960" s="35"/>
      <c r="G960" s="35"/>
    </row>
    <row r="961">
      <c r="E961" s="35"/>
      <c r="F961" s="35"/>
      <c r="G961" s="35"/>
    </row>
    <row r="962">
      <c r="E962" s="35"/>
      <c r="F962" s="35"/>
      <c r="G962" s="35"/>
    </row>
    <row r="963">
      <c r="E963" s="35"/>
      <c r="F963" s="35"/>
      <c r="G963" s="35"/>
    </row>
    <row r="964">
      <c r="E964" s="35"/>
      <c r="F964" s="35"/>
      <c r="G964" s="35"/>
    </row>
    <row r="965">
      <c r="E965" s="35"/>
      <c r="F965" s="35"/>
      <c r="G965" s="35"/>
    </row>
    <row r="966">
      <c r="E966" s="35"/>
      <c r="F966" s="35"/>
      <c r="G966" s="35"/>
    </row>
    <row r="967">
      <c r="E967" s="35"/>
      <c r="F967" s="35"/>
      <c r="G967" s="35"/>
    </row>
    <row r="968">
      <c r="E968" s="35"/>
      <c r="F968" s="35"/>
      <c r="G968" s="35"/>
    </row>
    <row r="969">
      <c r="E969" s="35"/>
      <c r="F969" s="35"/>
      <c r="G969" s="35"/>
    </row>
    <row r="970">
      <c r="E970" s="35"/>
      <c r="F970" s="35"/>
      <c r="G970" s="35"/>
    </row>
    <row r="971">
      <c r="E971" s="35"/>
      <c r="F971" s="35"/>
      <c r="G971" s="35"/>
    </row>
    <row r="972">
      <c r="E972" s="35"/>
      <c r="F972" s="35"/>
      <c r="G972" s="35"/>
    </row>
    <row r="973">
      <c r="E973" s="35"/>
      <c r="F973" s="35"/>
      <c r="G973" s="35"/>
    </row>
    <row r="974">
      <c r="E974" s="35"/>
      <c r="F974" s="35"/>
      <c r="G974" s="35"/>
    </row>
    <row r="975">
      <c r="E975" s="35"/>
      <c r="F975" s="35"/>
      <c r="G975" s="35"/>
    </row>
    <row r="976">
      <c r="E976" s="35"/>
      <c r="F976" s="35"/>
      <c r="G976" s="35"/>
    </row>
    <row r="977">
      <c r="E977" s="35"/>
      <c r="F977" s="35"/>
      <c r="G977" s="35"/>
    </row>
    <row r="978">
      <c r="E978" s="35"/>
      <c r="F978" s="35"/>
      <c r="G978" s="35"/>
    </row>
    <row r="979">
      <c r="E979" s="35"/>
      <c r="F979" s="35"/>
      <c r="G979" s="35"/>
    </row>
    <row r="980">
      <c r="E980" s="35"/>
      <c r="F980" s="35"/>
      <c r="G980" s="35"/>
    </row>
    <row r="981">
      <c r="E981" s="35"/>
      <c r="F981" s="35"/>
      <c r="G981" s="35"/>
    </row>
    <row r="982">
      <c r="E982" s="35"/>
      <c r="F982" s="35"/>
      <c r="G982" s="35"/>
    </row>
    <row r="983">
      <c r="E983" s="35"/>
      <c r="F983" s="35"/>
      <c r="G983" s="35"/>
    </row>
    <row r="984">
      <c r="E984" s="35"/>
      <c r="F984" s="35"/>
      <c r="G984" s="35"/>
    </row>
    <row r="985">
      <c r="E985" s="35"/>
      <c r="F985" s="35"/>
      <c r="G985" s="35"/>
    </row>
    <row r="986">
      <c r="E986" s="35"/>
      <c r="F986" s="35"/>
      <c r="G986" s="35"/>
    </row>
    <row r="987">
      <c r="E987" s="35"/>
      <c r="F987" s="35"/>
      <c r="G987" s="35"/>
    </row>
    <row r="988">
      <c r="E988" s="35"/>
      <c r="F988" s="35"/>
      <c r="G988" s="35"/>
    </row>
    <row r="989">
      <c r="E989" s="35"/>
      <c r="F989" s="35"/>
      <c r="G989" s="35"/>
    </row>
    <row r="990">
      <c r="E990" s="35"/>
      <c r="F990" s="35"/>
      <c r="G990" s="35"/>
    </row>
    <row r="991">
      <c r="E991" s="35"/>
      <c r="F991" s="35"/>
      <c r="G991" s="35"/>
    </row>
    <row r="992">
      <c r="E992" s="35"/>
      <c r="F992" s="35"/>
      <c r="G992" s="35"/>
    </row>
    <row r="993">
      <c r="E993" s="35"/>
      <c r="F993" s="35"/>
      <c r="G993" s="35"/>
    </row>
    <row r="994">
      <c r="E994" s="35"/>
      <c r="F994" s="35"/>
      <c r="G994" s="35"/>
    </row>
    <row r="995">
      <c r="E995" s="35"/>
      <c r="F995" s="35"/>
      <c r="G995" s="35"/>
    </row>
  </sheetData>
  <conditionalFormatting sqref="E1:F995">
    <cfRule type="containsText" dxfId="0" priority="1" operator="containsText" text="지원가능">
      <formula>NOT(ISERROR(SEARCH(("지원가능"),(E1))))</formula>
    </cfRule>
  </conditionalFormatting>
  <conditionalFormatting sqref="E1:F995">
    <cfRule type="containsText" dxfId="1" priority="2" operator="containsText" text="지원불리">
      <formula>NOT(ISERROR(SEARCH(("지원불리"),(E1))))</formula>
    </cfRule>
  </conditionalFormatting>
  <conditionalFormatting sqref="E1:F995">
    <cfRule type="containsText" dxfId="2" priority="3" operator="containsText" text="지원불가">
      <formula>NOT(ISERROR(SEARCH(("지원불가"),(E1))))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6.75"/>
    <col customWidth="1" min="4" max="4" width="18.25"/>
    <col customWidth="1" min="7" max="7" width="17.88"/>
    <col customWidth="1" min="8" max="8" width="17.0"/>
    <col customWidth="1" min="11" max="11" width="15.63"/>
    <col customWidth="1" min="12" max="12" width="15.75"/>
  </cols>
  <sheetData>
    <row r="1">
      <c r="A1" s="2" t="s">
        <v>405</v>
      </c>
      <c r="B1" s="2" t="s">
        <v>44</v>
      </c>
      <c r="C1" s="34" t="s">
        <v>403</v>
      </c>
      <c r="D1" s="2" t="s">
        <v>406</v>
      </c>
      <c r="E1" s="2" t="s">
        <v>407</v>
      </c>
      <c r="F1" s="2" t="s">
        <v>44</v>
      </c>
      <c r="G1" s="34" t="s">
        <v>403</v>
      </c>
      <c r="H1" s="34" t="s">
        <v>404</v>
      </c>
      <c r="I1" s="2" t="s">
        <v>408</v>
      </c>
      <c r="J1" s="2" t="s">
        <v>44</v>
      </c>
      <c r="K1" s="2" t="s">
        <v>403</v>
      </c>
      <c r="L1" s="34" t="s">
        <v>404</v>
      </c>
    </row>
  </sheetData>
  <conditionalFormatting sqref="C1 G1:H1 L1">
    <cfRule type="containsText" dxfId="0" priority="1" operator="containsText" text="지원가능">
      <formula>NOT(ISERROR(SEARCH(("지원가능"),(C1))))</formula>
    </cfRule>
  </conditionalFormatting>
  <conditionalFormatting sqref="C1 G1:H1 L1">
    <cfRule type="containsText" dxfId="1" priority="2" operator="containsText" text="지원불리">
      <formula>NOT(ISERROR(SEARCH(("지원불리"),(C1))))</formula>
    </cfRule>
  </conditionalFormatting>
  <conditionalFormatting sqref="C1 G1:H1 L1">
    <cfRule type="containsText" dxfId="2" priority="3" operator="containsText" text="지원불가">
      <formula>NOT(ISERROR(SEARCH(("지원불가"),(C1))))</formula>
    </cfRule>
  </conditionalFormatting>
  <drawing r:id="rId1"/>
</worksheet>
</file>