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gik-my.sharepoint.com/personal/edc9566_mail_hongik_ac_kr/Documents/바탕 화면/모의고사&amp;수능 관련/2023/고3/국수/첨부파일 제작용/"/>
    </mc:Choice>
  </mc:AlternateContent>
  <xr:revisionPtr revIDLastSave="27" documentId="8_{6679AC3E-CBE6-4259-A3CB-773678B1312C}" xr6:coauthVersionLast="47" xr6:coauthVersionMax="47" xr10:uidLastSave="{C7E31E2E-F3AA-4875-BAA9-DAF2E3EE9672}"/>
  <workbookProtection workbookAlgorithmName="SHA-512" workbookHashValue="pQPbJ5WGHEkU9hEToW1Eu/pOUNx2U5lNpzQA2wyq37z1GTa96rcSajSuDnmOVIUX+m9pnozzRlQqNIPByEMgEA==" workbookSaltValue="xMlS5vqwjCj7pZ6BWKL2Ow==" workbookSpinCount="100000" lockStructure="1"/>
  <bookViews>
    <workbookView xWindow="-110" yWindow="-110" windowWidth="19420" windowHeight="11620" tabRatio="930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87" l="1"/>
  <c r="C85" i="87" s="1"/>
  <c r="E85" i="87"/>
  <c r="F85" i="87"/>
  <c r="G85" i="87"/>
  <c r="H85" i="87"/>
  <c r="B86" i="87"/>
  <c r="C86" i="87"/>
  <c r="E86" i="87"/>
  <c r="F86" i="87"/>
  <c r="B87" i="87"/>
  <c r="C87" i="87"/>
  <c r="E87" i="87"/>
  <c r="F87" i="87"/>
  <c r="B88" i="87"/>
  <c r="C88" i="87"/>
  <c r="E88" i="87"/>
  <c r="F88" i="87" s="1"/>
  <c r="B89" i="87"/>
  <c r="C89" i="87"/>
  <c r="E89" i="87"/>
  <c r="F89" i="87"/>
  <c r="B90" i="87"/>
  <c r="C90" i="87"/>
  <c r="E90" i="87"/>
  <c r="F90" i="87"/>
  <c r="B91" i="87"/>
  <c r="C91" i="87"/>
  <c r="E91" i="87"/>
  <c r="F91" i="87"/>
  <c r="B92" i="87"/>
  <c r="C92" i="87"/>
  <c r="E92" i="87"/>
  <c r="F92" i="87"/>
  <c r="B93" i="87"/>
  <c r="C93" i="87" s="1"/>
  <c r="E93" i="87"/>
  <c r="F93" i="87"/>
  <c r="B94" i="87"/>
  <c r="C94" i="87"/>
  <c r="E94" i="87"/>
  <c r="F94" i="87"/>
  <c r="B95" i="87"/>
  <c r="C95" i="87"/>
  <c r="E95" i="87"/>
  <c r="F95" i="87"/>
  <c r="D85" i="87" l="1"/>
  <c r="G86" i="87"/>
  <c r="J32" i="122"/>
  <c r="I32" i="122"/>
  <c r="H32" i="122"/>
  <c r="K30" i="122"/>
  <c r="K33" i="122" s="1"/>
  <c r="I25" i="122"/>
  <c r="H25" i="122"/>
  <c r="J23" i="122"/>
  <c r="J24" i="122" s="1"/>
  <c r="K32" i="122" l="1"/>
  <c r="J26" i="122"/>
  <c r="J25" i="122"/>
  <c r="G87" i="87"/>
  <c r="H86" i="87"/>
  <c r="D86" i="87"/>
  <c r="K31" i="122"/>
  <c r="H87" i="87" l="1"/>
  <c r="D88" i="87"/>
  <c r="G88" i="87"/>
  <c r="D87" i="87"/>
  <c r="E86" i="86"/>
  <c r="B98" i="86"/>
  <c r="C98" i="86" s="1"/>
  <c r="E98" i="86"/>
  <c r="B99" i="86"/>
  <c r="C99" i="86" s="1"/>
  <c r="E99" i="86"/>
  <c r="B100" i="86"/>
  <c r="C100" i="86" s="1"/>
  <c r="E100" i="86"/>
  <c r="B101" i="86"/>
  <c r="C101" i="86" s="1"/>
  <c r="E101" i="86"/>
  <c r="B102" i="86"/>
  <c r="C102" i="86" s="1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 s="1"/>
  <c r="E107" i="86"/>
  <c r="B108" i="86"/>
  <c r="C108" i="86" s="1"/>
  <c r="E108" i="86"/>
  <c r="B109" i="86"/>
  <c r="C109" i="86"/>
  <c r="E109" i="86"/>
  <c r="B110" i="86"/>
  <c r="C110" i="86" s="1"/>
  <c r="E110" i="86"/>
  <c r="B111" i="86"/>
  <c r="C111" i="86" s="1"/>
  <c r="E111" i="86"/>
  <c r="B112" i="86"/>
  <c r="C112" i="86" s="1"/>
  <c r="E112" i="86"/>
  <c r="B113" i="86"/>
  <c r="C113" i="86" s="1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H88" i="87" l="1"/>
  <c r="D89" i="87"/>
  <c r="G89" i="87"/>
  <c r="D90" i="87" l="1"/>
  <c r="H89" i="87"/>
  <c r="G90" i="87"/>
  <c r="H90" i="87" l="1"/>
  <c r="G91" i="87"/>
  <c r="D92" i="87" l="1"/>
  <c r="G92" i="87"/>
  <c r="H91" i="87"/>
  <c r="D91" i="87"/>
  <c r="B118" i="86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G93" i="87" l="1"/>
  <c r="H92" i="87"/>
  <c r="C12" i="122"/>
  <c r="C13" i="122"/>
  <c r="G94" i="87" l="1"/>
  <c r="H93" i="87"/>
  <c r="D93" i="87"/>
  <c r="R88" i="122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H94" i="87" l="1"/>
  <c r="G95" i="87"/>
  <c r="H95" i="87" s="1"/>
  <c r="D94" i="87"/>
  <c r="F98" i="87"/>
  <c r="F97" i="87"/>
  <c r="F100" i="87"/>
  <c r="F101" i="87"/>
  <c r="F102" i="87"/>
  <c r="F103" i="87"/>
  <c r="F96" i="87"/>
  <c r="F99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D95" i="87" l="1"/>
  <c r="D126" i="86"/>
  <c r="D134" i="86"/>
  <c r="D119" i="86"/>
  <c r="D127" i="86"/>
  <c r="D135" i="86"/>
  <c r="D120" i="86"/>
  <c r="D128" i="86"/>
  <c r="D136" i="86"/>
  <c r="D121" i="86"/>
  <c r="D129" i="86"/>
  <c r="D137" i="86"/>
  <c r="D124" i="86"/>
  <c r="D133" i="86"/>
  <c r="D122" i="86"/>
  <c r="D130" i="86"/>
  <c r="D138" i="86"/>
  <c r="D140" i="86"/>
  <c r="D123" i="86"/>
  <c r="D131" i="86"/>
  <c r="D139" i="86"/>
  <c r="D132" i="86"/>
  <c r="D125" i="86"/>
  <c r="F100" i="86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H15" i="122"/>
  <c r="H14" i="122"/>
  <c r="N36" i="122"/>
  <c r="M40" i="122"/>
  <c r="H16" i="122" s="1"/>
  <c r="M37" i="122"/>
  <c r="M36" i="122"/>
  <c r="H12" i="122" l="1"/>
  <c r="H13" i="122"/>
  <c r="E93" i="86" l="1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6" i="87" l="1"/>
  <c r="F6" i="87"/>
  <c r="E14" i="122"/>
  <c r="C6" i="87"/>
  <c r="E16" i="122" s="1"/>
  <c r="C6" i="86"/>
  <c r="E12" i="122"/>
  <c r="E13" i="122"/>
  <c r="G93" i="86"/>
  <c r="G95" i="86"/>
  <c r="G94" i="86"/>
  <c r="G96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G22" i="86"/>
  <c r="G21" i="86"/>
  <c r="G20" i="86"/>
  <c r="G19" i="86"/>
  <c r="G18" i="86"/>
  <c r="G17" i="86"/>
  <c r="D18" i="86" s="1"/>
  <c r="G16" i="86"/>
  <c r="G25" i="86"/>
  <c r="G27" i="86"/>
  <c r="G29" i="86"/>
  <c r="G31" i="86"/>
  <c r="G33" i="86"/>
  <c r="G35" i="86"/>
  <c r="G37" i="86"/>
  <c r="G39" i="86"/>
  <c r="G41" i="86"/>
  <c r="G43" i="86"/>
  <c r="G45" i="86"/>
  <c r="G47" i="86"/>
  <c r="G49" i="86"/>
  <c r="G51" i="86"/>
  <c r="G53" i="86"/>
  <c r="G55" i="86"/>
  <c r="G57" i="86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D6" i="86" l="1"/>
  <c r="D7" i="86"/>
  <c r="H6" i="87"/>
  <c r="D6" i="87"/>
  <c r="D58" i="86"/>
  <c r="D42" i="86"/>
  <c r="D26" i="86"/>
  <c r="D24" i="86"/>
  <c r="D19" i="86"/>
  <c r="D72" i="86"/>
  <c r="D56" i="86"/>
  <c r="D40" i="86"/>
  <c r="D8" i="86"/>
  <c r="D63" i="86"/>
  <c r="D31" i="86"/>
  <c r="D47" i="86"/>
  <c r="H89" i="86"/>
  <c r="D90" i="86"/>
  <c r="H66" i="86"/>
  <c r="D67" i="86"/>
  <c r="H87" i="86"/>
  <c r="D88" i="86"/>
  <c r="H16" i="86"/>
  <c r="D17" i="86"/>
  <c r="H24" i="86"/>
  <c r="D25" i="86"/>
  <c r="H80" i="86"/>
  <c r="D81" i="86"/>
  <c r="H64" i="86"/>
  <c r="D65" i="86"/>
  <c r="H48" i="86"/>
  <c r="D49" i="86"/>
  <c r="H32" i="86"/>
  <c r="D33" i="86"/>
  <c r="H13" i="86"/>
  <c r="D14" i="86"/>
  <c r="H73" i="86"/>
  <c r="D74" i="86"/>
  <c r="H50" i="86"/>
  <c r="D51" i="86"/>
  <c r="H85" i="86"/>
  <c r="D86" i="86"/>
  <c r="H37" i="86"/>
  <c r="D38" i="86"/>
  <c r="H67" i="86"/>
  <c r="D68" i="86"/>
  <c r="H35" i="86"/>
  <c r="D36" i="86"/>
  <c r="H76" i="86"/>
  <c r="D77" i="86"/>
  <c r="H28" i="86"/>
  <c r="D29" i="86"/>
  <c r="H9" i="86"/>
  <c r="D10" i="86"/>
  <c r="H81" i="86"/>
  <c r="D82" i="86"/>
  <c r="H65" i="86"/>
  <c r="D66" i="86"/>
  <c r="H49" i="86"/>
  <c r="D50" i="86"/>
  <c r="H33" i="86"/>
  <c r="D34" i="86"/>
  <c r="H19" i="86"/>
  <c r="D20" i="86"/>
  <c r="H90" i="86"/>
  <c r="D91" i="86"/>
  <c r="H74" i="86"/>
  <c r="D75" i="86"/>
  <c r="H58" i="86"/>
  <c r="D59" i="86"/>
  <c r="H42" i="86"/>
  <c r="D43" i="86"/>
  <c r="H26" i="86"/>
  <c r="D27" i="86"/>
  <c r="H96" i="86"/>
  <c r="H82" i="86"/>
  <c r="D83" i="86"/>
  <c r="H34" i="86"/>
  <c r="D35" i="86"/>
  <c r="H12" i="86"/>
  <c r="D13" i="86"/>
  <c r="H11" i="86"/>
  <c r="D12" i="86"/>
  <c r="H53" i="86"/>
  <c r="D54" i="86"/>
  <c r="H83" i="86"/>
  <c r="D84" i="86"/>
  <c r="H51" i="86"/>
  <c r="D52" i="86"/>
  <c r="H92" i="86"/>
  <c r="D93" i="86"/>
  <c r="H44" i="86"/>
  <c r="D45" i="86"/>
  <c r="H8" i="86"/>
  <c r="D9" i="86"/>
  <c r="H79" i="86"/>
  <c r="D80" i="86"/>
  <c r="H63" i="86"/>
  <c r="D64" i="86"/>
  <c r="H47" i="86"/>
  <c r="D48" i="86"/>
  <c r="H31" i="86"/>
  <c r="D32" i="86"/>
  <c r="H20" i="86"/>
  <c r="D21" i="86"/>
  <c r="H88" i="86"/>
  <c r="D89" i="86"/>
  <c r="H72" i="86"/>
  <c r="D73" i="86"/>
  <c r="H56" i="86"/>
  <c r="D57" i="86"/>
  <c r="H40" i="86"/>
  <c r="D41" i="86"/>
  <c r="H94" i="86"/>
  <c r="D95" i="86"/>
  <c r="H69" i="86"/>
  <c r="D70" i="86"/>
  <c r="H78" i="86"/>
  <c r="D79" i="86"/>
  <c r="H10" i="86"/>
  <c r="D11" i="86"/>
  <c r="H60" i="86"/>
  <c r="D61" i="86"/>
  <c r="H15" i="86"/>
  <c r="D16" i="86"/>
  <c r="H6" i="86"/>
  <c r="H77" i="86"/>
  <c r="D78" i="86"/>
  <c r="H61" i="86"/>
  <c r="D62" i="86"/>
  <c r="H45" i="86"/>
  <c r="D46" i="86"/>
  <c r="H29" i="86"/>
  <c r="D30" i="86"/>
  <c r="H21" i="86"/>
  <c r="D22" i="86"/>
  <c r="H86" i="86"/>
  <c r="D87" i="86"/>
  <c r="H70" i="86"/>
  <c r="D71" i="86"/>
  <c r="H54" i="86"/>
  <c r="D55" i="86"/>
  <c r="H38" i="86"/>
  <c r="D39" i="86"/>
  <c r="H95" i="86"/>
  <c r="D96" i="86"/>
  <c r="H14" i="86"/>
  <c r="D15" i="86"/>
  <c r="H91" i="86"/>
  <c r="D92" i="86"/>
  <c r="H75" i="86"/>
  <c r="D76" i="86"/>
  <c r="H59" i="86"/>
  <c r="D60" i="86"/>
  <c r="H43" i="86"/>
  <c r="D44" i="86"/>
  <c r="H27" i="86"/>
  <c r="D28" i="86"/>
  <c r="D23" i="86"/>
  <c r="H84" i="86"/>
  <c r="D85" i="86"/>
  <c r="D69" i="86"/>
  <c r="D53" i="86"/>
  <c r="D37" i="86"/>
  <c r="H93" i="86"/>
  <c r="D94" i="86"/>
  <c r="G7" i="87"/>
  <c r="E15" i="122"/>
  <c r="H22" i="86"/>
  <c r="H68" i="86"/>
  <c r="H52" i="86"/>
  <c r="H36" i="86"/>
  <c r="H57" i="86"/>
  <c r="H41" i="86"/>
  <c r="H25" i="86"/>
  <c r="H23" i="86"/>
  <c r="H71" i="86"/>
  <c r="H39" i="86"/>
  <c r="H17" i="86"/>
  <c r="H7" i="86"/>
  <c r="H62" i="86"/>
  <c r="H30" i="86"/>
  <c r="H18" i="86"/>
  <c r="H55" i="86"/>
  <c r="H46" i="86"/>
  <c r="D13" i="122" l="1"/>
  <c r="H7" i="87"/>
  <c r="D12" i="122"/>
  <c r="D7" i="87"/>
  <c r="G8" i="87"/>
  <c r="G9" i="87"/>
  <c r="D9" i="87" l="1"/>
  <c r="H9" i="87"/>
  <c r="D10" i="87"/>
  <c r="D8" i="87"/>
  <c r="H8" i="87"/>
  <c r="G10" i="87"/>
  <c r="H10" i="87" l="1"/>
  <c r="D11" i="87"/>
  <c r="G11" i="87"/>
  <c r="H11" i="87" l="1"/>
  <c r="D12" i="87"/>
  <c r="G12" i="87"/>
  <c r="H12" i="87" l="1"/>
  <c r="G13" i="87"/>
  <c r="H13" i="87" l="1"/>
  <c r="D13" i="87"/>
  <c r="G14" i="87"/>
  <c r="D14" i="87" s="1"/>
  <c r="H14" i="87" l="1"/>
  <c r="G15" i="87"/>
  <c r="H15" i="87" l="1"/>
  <c r="D15" i="87"/>
  <c r="G16" i="87"/>
  <c r="H16" i="87" l="1"/>
  <c r="D16" i="87"/>
  <c r="G17" i="87"/>
  <c r="H17" i="87" l="1"/>
  <c r="D17" i="87"/>
  <c r="G18" i="87"/>
  <c r="D18" i="87" s="1"/>
  <c r="H18" i="87" l="1"/>
  <c r="G19" i="87"/>
  <c r="D19" i="87" s="1"/>
  <c r="H19" i="87" l="1"/>
  <c r="G20" i="87"/>
  <c r="H20" i="87" l="1"/>
  <c r="D20" i="87"/>
  <c r="G21" i="87"/>
  <c r="H21" i="87" l="1"/>
  <c r="D21" i="87"/>
  <c r="G22" i="87"/>
  <c r="H22" i="87" l="1"/>
  <c r="D22" i="87"/>
  <c r="G23" i="87"/>
  <c r="D23" i="87" s="1"/>
  <c r="H23" i="87" l="1"/>
  <c r="G24" i="87"/>
  <c r="H24" i="87" l="1"/>
  <c r="D24" i="87"/>
  <c r="G25" i="87"/>
  <c r="H25" i="87" l="1"/>
  <c r="D25" i="87"/>
  <c r="G26" i="87"/>
  <c r="D26" i="87" s="1"/>
  <c r="H26" i="87" l="1"/>
  <c r="G27" i="87"/>
  <c r="D27" i="87" s="1"/>
  <c r="H27" i="87" l="1"/>
  <c r="D28" i="87"/>
  <c r="G28" i="87"/>
  <c r="H28" i="87" l="1"/>
  <c r="G29" i="87"/>
  <c r="H29" i="87" l="1"/>
  <c r="D29" i="87"/>
  <c r="G30" i="87"/>
  <c r="H30" i="87" l="1"/>
  <c r="D30" i="87"/>
  <c r="G31" i="87"/>
  <c r="H31" i="87" l="1"/>
  <c r="D31" i="87"/>
  <c r="G32" i="87"/>
  <c r="H32" i="87" l="1"/>
  <c r="D32" i="87"/>
  <c r="G33" i="87"/>
  <c r="H33" i="87" l="1"/>
  <c r="D33" i="87"/>
  <c r="G34" i="87"/>
  <c r="D34" i="87" s="1"/>
  <c r="H34" i="87" l="1"/>
  <c r="G35" i="87"/>
  <c r="H35" i="87" l="1"/>
  <c r="D35" i="87"/>
  <c r="G36" i="87"/>
  <c r="H36" i="87" l="1"/>
  <c r="D36" i="87"/>
  <c r="G37" i="87"/>
  <c r="H37" i="87" l="1"/>
  <c r="D37" i="87"/>
  <c r="G38" i="87"/>
  <c r="H38" i="87" l="1"/>
  <c r="D38" i="87"/>
  <c r="G39" i="87"/>
  <c r="H39" i="87" l="1"/>
  <c r="D39" i="87"/>
  <c r="G40" i="87"/>
  <c r="H40" i="87" l="1"/>
  <c r="D40" i="87"/>
  <c r="G41" i="87"/>
  <c r="H41" i="87" l="1"/>
  <c r="D41" i="87"/>
  <c r="G42" i="87"/>
  <c r="H42" i="87" l="1"/>
  <c r="D42" i="87"/>
  <c r="G43" i="87"/>
  <c r="H43" i="87" l="1"/>
  <c r="D43" i="87"/>
  <c r="G44" i="87"/>
  <c r="D45" i="87" l="1"/>
  <c r="D44" i="87"/>
  <c r="H44" i="87"/>
  <c r="G45" i="87"/>
  <c r="H45" i="87" l="1"/>
  <c r="G46" i="87"/>
  <c r="H46" i="87" l="1"/>
  <c r="D46" i="87"/>
  <c r="G47" i="87"/>
  <c r="H47" i="87" l="1"/>
  <c r="D47" i="87"/>
  <c r="G48" i="87"/>
  <c r="D48" i="87" s="1"/>
  <c r="H48" i="87" l="1"/>
  <c r="G49" i="87"/>
  <c r="D49" i="87" s="1"/>
  <c r="H49" i="87" l="1"/>
  <c r="D50" i="87"/>
  <c r="G50" i="87"/>
  <c r="H50" i="87" l="1"/>
  <c r="G51" i="87"/>
  <c r="D51" i="87" s="1"/>
  <c r="H51" i="87" l="1"/>
  <c r="G52" i="87"/>
  <c r="H52" i="87" l="1"/>
  <c r="D52" i="87"/>
  <c r="G53" i="87"/>
  <c r="H53" i="87" l="1"/>
  <c r="D53" i="87"/>
  <c r="G54" i="87"/>
  <c r="H54" i="87" l="1"/>
  <c r="D54" i="87"/>
  <c r="G55" i="87"/>
  <c r="H55" i="87" l="1"/>
  <c r="D55" i="87"/>
  <c r="G56" i="87"/>
  <c r="H56" i="87" l="1"/>
  <c r="D56" i="87"/>
  <c r="G57" i="87"/>
  <c r="H57" i="87" l="1"/>
  <c r="D57" i="87"/>
  <c r="G58" i="87"/>
  <c r="H58" i="87" l="1"/>
  <c r="D58" i="87"/>
  <c r="G59" i="87"/>
  <c r="H59" i="87" l="1"/>
  <c r="D59" i="87"/>
  <c r="G60" i="87"/>
  <c r="H60" i="87" l="1"/>
  <c r="D60" i="87"/>
  <c r="G61" i="87"/>
  <c r="H61" i="87" l="1"/>
  <c r="D61" i="87"/>
  <c r="G62" i="87"/>
  <c r="H62" i="87" l="1"/>
  <c r="D62" i="87"/>
  <c r="G63" i="87"/>
  <c r="D63" i="87" s="1"/>
  <c r="H63" i="87" l="1"/>
  <c r="G64" i="87"/>
  <c r="D64" i="87" s="1"/>
  <c r="H64" i="87" l="1"/>
  <c r="G65" i="87"/>
  <c r="D65" i="87" s="1"/>
  <c r="H65" i="87" l="1"/>
  <c r="G66" i="87"/>
  <c r="D66" i="87" s="1"/>
  <c r="H66" i="87" l="1"/>
  <c r="G67" i="87"/>
  <c r="D67" i="87" s="1"/>
  <c r="H67" i="87" l="1"/>
  <c r="G68" i="87"/>
  <c r="D68" i="87" s="1"/>
  <c r="H68" i="87" l="1"/>
  <c r="G69" i="87"/>
  <c r="H69" i="87" l="1"/>
  <c r="D69" i="87"/>
  <c r="G70" i="87"/>
  <c r="H70" i="87" l="1"/>
  <c r="D70" i="87"/>
  <c r="G71" i="87"/>
  <c r="H71" i="87" l="1"/>
  <c r="D71" i="87"/>
  <c r="G72" i="87"/>
  <c r="H72" i="87" l="1"/>
  <c r="D72" i="87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H77" i="87" l="1"/>
  <c r="D77" i="87"/>
  <c r="G78" i="87"/>
  <c r="H78" i="87" l="1"/>
  <c r="D78" i="87"/>
  <c r="G79" i="87"/>
  <c r="H79" i="87" l="1"/>
  <c r="D79" i="87"/>
  <c r="G80" i="87"/>
  <c r="D80" i="87" l="1"/>
  <c r="H80" i="87"/>
  <c r="G81" i="87"/>
  <c r="H81" i="87" l="1"/>
  <c r="D81" i="87"/>
  <c r="G82" i="87"/>
  <c r="H82" i="87" l="1"/>
  <c r="D82" i="87"/>
  <c r="G83" i="87"/>
  <c r="H83" i="87" l="1"/>
  <c r="D83" i="87"/>
  <c r="G84" i="87"/>
  <c r="H84" i="87" l="1"/>
  <c r="D84" i="87"/>
  <c r="D14" i="122" l="1"/>
  <c r="D16" i="122"/>
  <c r="D15" i="122"/>
  <c r="P81" i="122" l="1"/>
  <c r="R81" i="122" s="1"/>
  <c r="G96" i="87" l="1"/>
  <c r="H96" i="87" l="1"/>
  <c r="D96" i="87"/>
  <c r="G97" i="87"/>
  <c r="D97" i="87" s="1"/>
  <c r="H97" i="87" l="1"/>
  <c r="G98" i="87"/>
  <c r="H98" i="87" l="1"/>
  <c r="D98" i="87"/>
  <c r="G99" i="87"/>
  <c r="H99" i="87" l="1"/>
  <c r="D99" i="87"/>
  <c r="G100" i="87"/>
  <c r="H100" i="87" l="1"/>
  <c r="D100" i="87"/>
  <c r="G101" i="87"/>
  <c r="H101" i="87" l="1"/>
  <c r="D101" i="87"/>
  <c r="G102" i="87"/>
  <c r="H102" i="87" l="1"/>
  <c r="D102" i="87"/>
  <c r="G103" i="87"/>
  <c r="H103" i="87" l="1"/>
  <c r="D103" i="87"/>
  <c r="G104" i="87"/>
  <c r="D104" i="87" s="1"/>
  <c r="H104" i="87" l="1"/>
  <c r="G105" i="87"/>
  <c r="D105" i="87" s="1"/>
  <c r="H105" i="87" l="1"/>
  <c r="G117" i="86"/>
  <c r="D118" i="86" s="1"/>
  <c r="G115" i="86"/>
  <c r="G101" i="86"/>
  <c r="G100" i="86"/>
  <c r="H100" i="86" s="1"/>
  <c r="G109" i="86"/>
  <c r="G114" i="86"/>
  <c r="D115" i="86" s="1"/>
  <c r="G106" i="86"/>
  <c r="H106" i="86" s="1"/>
  <c r="G116" i="86"/>
  <c r="G104" i="86"/>
  <c r="G113" i="86"/>
  <c r="G108" i="86"/>
  <c r="G102" i="86"/>
  <c r="G110" i="86"/>
  <c r="G112" i="86"/>
  <c r="D113" i="86" s="1"/>
  <c r="G105" i="86"/>
  <c r="G107" i="86"/>
  <c r="G103" i="86"/>
  <c r="H103" i="86" s="1"/>
  <c r="G99" i="86"/>
  <c r="G98" i="86"/>
  <c r="G97" i="86"/>
  <c r="G111" i="86"/>
  <c r="H111" i="86" s="1"/>
  <c r="D102" i="86" l="1"/>
  <c r="D108" i="86"/>
  <c r="H109" i="86"/>
  <c r="D110" i="86"/>
  <c r="D104" i="86"/>
  <c r="H113" i="86"/>
  <c r="D114" i="86"/>
  <c r="H99" i="86"/>
  <c r="D100" i="86"/>
  <c r="H102" i="86"/>
  <c r="D103" i="86"/>
  <c r="H108" i="86"/>
  <c r="D109" i="86"/>
  <c r="H107" i="86"/>
  <c r="H104" i="86"/>
  <c r="D105" i="86"/>
  <c r="D101" i="86"/>
  <c r="D112" i="86"/>
  <c r="H105" i="86"/>
  <c r="D106" i="86"/>
  <c r="D116" i="86"/>
  <c r="H116" i="86"/>
  <c r="D117" i="86"/>
  <c r="D98" i="86"/>
  <c r="D97" i="86"/>
  <c r="D107" i="86"/>
  <c r="H98" i="86"/>
  <c r="D99" i="86"/>
  <c r="D111" i="86"/>
  <c r="H114" i="86"/>
  <c r="H110" i="86"/>
  <c r="H117" i="86"/>
  <c r="H97" i="86"/>
  <c r="H112" i="86"/>
  <c r="H101" i="86"/>
  <c r="H115" i="86"/>
</calcChain>
</file>

<file path=xl/sharedStrings.xml><?xml version="1.0" encoding="utf-8"?>
<sst xmlns="http://schemas.openxmlformats.org/spreadsheetml/2006/main" count="124" uniqueCount="74">
  <si>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</si>
  <si>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</si>
  <si>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</si>
  <si>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</si>
  <si>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</si>
  <si>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</si>
  <si>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</si>
  <si>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</si>
  <si>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</si>
  <si>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</si>
  <si>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</si>
  <si>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</si>
  <si>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</si>
  <si>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</si>
  <si>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</si>
  <si>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</si>
  <si>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</si>
  <si>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</si>
  <si>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</si>
  <si>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</si>
  <si>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</si>
  <si>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</si>
  <si>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</si>
  <si>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</si>
  <si>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</si>
  <si>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</si>
  <si>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</si>
  <si>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</si>
  <si>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</si>
  <si>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</si>
  <si>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</si>
  <si>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</si>
  <si>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</si>
  <si>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</si>
  <si>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</si>
  <si>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</si>
  <si>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</si>
  <si>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</si>
  <si>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</si>
  <si>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</si>
  <si>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</si>
  <si>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</si>
  <si>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</si>
  <si>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</si>
  <si>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</si>
  <si>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</si>
  <si>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</si>
  <si>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</si>
  <si>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</si>
  <si>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</si>
  <si>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</si>
  <si>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</si>
  <si>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</si>
  <si>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</si>
  <si>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</si>
  <si>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</si>
  <si>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국어</t>
  </si>
  <si>
    <t>수학</t>
  </si>
  <si>
    <t>남자</t>
  </si>
  <si>
    <t>여자</t>
  </si>
  <si>
    <t>계</t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</si>
  <si>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</si>
  <si>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</si>
  <si>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</si>
  <si>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</si>
  <si>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</si>
  <si>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</si>
  <si>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</si>
  <si>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</si>
  <si>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</si>
  <si>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자료명</t>
    <phoneticPr fontId="1" type="noConversion"/>
  </si>
  <si>
    <t xml:space="preserve">2023학년도 7월 고3 전국연합학력평가 </t>
  </si>
  <si>
    <t xml:space="preserve">2023학년도 7월 고3 전국연합학력평가   </t>
  </si>
  <si>
    <t>누적(계)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</si>
</sst>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4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  <font>
      <sz val="9"/>
      <name val="돋움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9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54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176" fontId="3" fillId="0" borderId="58" xfId="1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3" fillId="0" borderId="4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179" fontId="31" fillId="0" borderId="84" xfId="0" applyNumberFormat="1" applyFont="1" applyBorder="1" applyAlignment="1">
      <alignment horizontal="center" vertical="center"/>
    </xf>
    <xf numFmtId="0" fontId="31" fillId="0" borderId="84" xfId="34" applyFont="1" applyBorder="1" applyAlignment="1">
      <alignment horizontal="center" vertical="center"/>
    </xf>
    <xf numFmtId="179" fontId="31" fillId="0" borderId="84" xfId="34" applyNumberFormat="1" applyFont="1" applyBorder="1" applyAlignment="1">
      <alignment horizontal="center" vertical="center"/>
    </xf>
    <xf numFmtId="176" fontId="3" fillId="0" borderId="45" xfId="1" applyNumberFormat="1" applyFont="1" applyBorder="1" applyAlignment="1">
      <alignment horizontal="center" vertical="center"/>
    </xf>
    <xf numFmtId="176" fontId="3" fillId="0" borderId="75" xfId="1" applyNumberFormat="1" applyFont="1" applyBorder="1" applyAlignment="1">
      <alignment horizontal="center" vertical="center"/>
    </xf>
    <xf numFmtId="176" fontId="3" fillId="0" borderId="74" xfId="1" applyNumberFormat="1" applyFont="1" applyBorder="1" applyAlignment="1">
      <alignment horizontal="center" vertical="center"/>
    </xf>
    <xf numFmtId="38" fontId="31" fillId="0" borderId="84" xfId="45" applyNumberFormat="1" applyFont="1" applyBorder="1" applyAlignment="1">
      <alignment horizontal="center" vertical="center"/>
    </xf>
    <xf numFmtId="38" fontId="31" fillId="0" borderId="84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0" fillId="2" borderId="76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7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78" fontId="32" fillId="0" borderId="18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1" fillId="0" borderId="75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6" fontId="41" fillId="0" borderId="74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0" fontId="41" fillId="0" borderId="5" xfId="51" applyNumberFormat="1" applyFont="1" applyBorder="1" applyAlignment="1">
      <alignment horizontal="center" vertical="center"/>
    </xf>
    <xf numFmtId="10" fontId="41" fillId="0" borderId="18" xfId="51" applyNumberFormat="1" applyFont="1" applyBorder="1" applyAlignment="1">
      <alignment horizontal="center" vertical="center"/>
    </xf>
    <xf numFmtId="176" fontId="41" fillId="0" borderId="47" xfId="1" applyNumberFormat="1" applyFont="1" applyBorder="1" applyAlignment="1">
      <alignment horizontal="center" vertical="center"/>
    </xf>
    <xf numFmtId="10" fontId="41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1" fillId="0" borderId="67" xfId="51" applyNumberFormat="1" applyFont="1" applyBorder="1" applyAlignment="1">
      <alignment horizontal="center" vertical="center"/>
    </xf>
    <xf numFmtId="10" fontId="41" fillId="0" borderId="17" xfId="51" applyNumberFormat="1" applyFont="1" applyBorder="1" applyAlignment="1">
      <alignment horizontal="center" vertical="center"/>
    </xf>
    <xf numFmtId="10" fontId="41" fillId="0" borderId="68" xfId="51" applyNumberFormat="1" applyFont="1" applyBorder="1" applyAlignment="1">
      <alignment horizontal="center" vertical="center"/>
    </xf>
    <xf numFmtId="0" fontId="32" fillId="2" borderId="85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3" fontId="43" fillId="0" borderId="14" xfId="0" applyNumberFormat="1" applyFont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0" fontId="43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3" fillId="2" borderId="52" xfId="0" applyFont="1" applyFill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2" borderId="57" xfId="0" applyFont="1" applyFill="1" applyBorder="1" applyAlignment="1">
      <alignment horizontal="center" vertical="center"/>
    </xf>
    <xf numFmtId="0" fontId="43" fillId="2" borderId="56" xfId="0" applyFont="1" applyFill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10" fontId="41" fillId="0" borderId="4" xfId="51" applyNumberFormat="1" applyFont="1" applyBorder="1" applyAlignment="1">
      <alignment horizontal="center" vertical="center"/>
    </xf>
    <xf numFmtId="10" fontId="3" fillId="0" borderId="5" xfId="51" applyNumberFormat="1" applyFont="1" applyBorder="1" applyAlignment="1">
      <alignment horizontal="center" vertical="center"/>
    </xf>
    <xf numFmtId="10" fontId="3" fillId="0" borderId="4" xfId="51" applyNumberFormat="1" applyFont="1" applyBorder="1" applyAlignment="1">
      <alignment horizontal="center" vertical="center"/>
    </xf>
    <xf numFmtId="10" fontId="3" fillId="0" borderId="2" xfId="51" applyNumberFormat="1" applyFont="1" applyBorder="1" applyAlignment="1">
      <alignment horizontal="center" vertical="center"/>
    </xf>
    <xf numFmtId="10" fontId="3" fillId="0" borderId="48" xfId="51" applyNumberFormat="1" applyFont="1" applyBorder="1" applyAlignment="1">
      <alignment horizontal="center" vertical="center"/>
    </xf>
    <xf numFmtId="10" fontId="3" fillId="0" borderId="42" xfId="51" applyNumberFormat="1" applyFont="1" applyBorder="1" applyAlignment="1">
      <alignment horizontal="center" vertical="center"/>
    </xf>
    <xf numFmtId="10" fontId="41" fillId="0" borderId="19" xfId="51" applyNumberFormat="1" applyFont="1" applyBorder="1" applyAlignment="1">
      <alignment horizontal="center" vertical="center"/>
    </xf>
    <xf numFmtId="10" fontId="3" fillId="0" borderId="18" xfId="51" applyNumberFormat="1" applyFont="1" applyBorder="1" applyAlignment="1">
      <alignment horizontal="center" vertical="center"/>
    </xf>
    <xf numFmtId="10" fontId="3" fillId="0" borderId="19" xfId="51" applyNumberFormat="1" applyFont="1" applyBorder="1" applyAlignment="1">
      <alignment horizontal="center" vertical="center"/>
    </xf>
    <xf numFmtId="10" fontId="3" fillId="0" borderId="20" xfId="51" applyNumberFormat="1" applyFont="1" applyBorder="1" applyAlignment="1">
      <alignment horizontal="center" vertical="center"/>
    </xf>
    <xf numFmtId="10" fontId="3" fillId="0" borderId="40" xfId="51" applyNumberFormat="1" applyFont="1" applyBorder="1" applyAlignment="1">
      <alignment horizontal="center" vertical="center"/>
    </xf>
    <xf numFmtId="10" fontId="3" fillId="0" borderId="43" xfId="51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178" fontId="40" fillId="0" borderId="18" xfId="0" applyNumberFormat="1" applyFont="1" applyBorder="1" applyAlignment="1">
      <alignment horizontal="center" vertical="center"/>
    </xf>
    <xf numFmtId="176" fontId="41" fillId="0" borderId="45" xfId="1" applyNumberFormat="1" applyFont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33" fillId="2" borderId="88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177" fontId="40" fillId="0" borderId="67" xfId="0" applyNumberFormat="1" applyFont="1" applyBorder="1" applyAlignment="1">
      <alignment horizontal="center" vertical="center"/>
    </xf>
    <xf numFmtId="177" fontId="40" fillId="0" borderId="19" xfId="0" applyNumberFormat="1" applyFont="1" applyBorder="1" applyAlignment="1">
      <alignment horizontal="center" vertical="center"/>
    </xf>
    <xf numFmtId="177" fontId="40" fillId="0" borderId="20" xfId="0" applyNumberFormat="1" applyFont="1" applyBorder="1" applyAlignment="1">
      <alignment horizontal="center" vertical="center"/>
    </xf>
    <xf numFmtId="2" fontId="32" fillId="3" borderId="4" xfId="0" applyNumberFormat="1" applyFont="1" applyFill="1" applyBorder="1" applyAlignment="1">
      <alignment horizontal="center" vertical="center"/>
    </xf>
    <xf numFmtId="2" fontId="32" fillId="3" borderId="2" xfId="0" applyNumberFormat="1" applyFont="1" applyFill="1" applyBorder="1" applyAlignment="1">
      <alignment horizontal="center" vertical="center"/>
    </xf>
    <xf numFmtId="176" fontId="45" fillId="0" borderId="91" xfId="45" applyNumberFormat="1" applyFont="1" applyBorder="1" applyAlignment="1">
      <alignment horizontal="center" vertical="center"/>
    </xf>
    <xf numFmtId="38" fontId="45" fillId="0" borderId="91" xfId="45" applyNumberFormat="1" applyFont="1" applyBorder="1" applyAlignment="1">
      <alignment horizontal="center" vertical="center"/>
    </xf>
    <xf numFmtId="0" fontId="31" fillId="0" borderId="84" xfId="45" applyFont="1" applyBorder="1" applyAlignment="1">
      <alignment horizontal="center" vertical="center"/>
    </xf>
    <xf numFmtId="0" fontId="31" fillId="0" borderId="4" xfId="45" applyFont="1" applyBorder="1" applyAlignment="1">
      <alignment horizontal="center" vertical="center"/>
    </xf>
    <xf numFmtId="0" fontId="31" fillId="0" borderId="2" xfId="45" applyFont="1" applyBorder="1" applyAlignment="1">
      <alignment horizontal="center" vertical="center"/>
    </xf>
    <xf numFmtId="0" fontId="31" fillId="0" borderId="7" xfId="45" applyFont="1" applyBorder="1" applyAlignment="1">
      <alignment horizontal="center" vertical="center"/>
    </xf>
    <xf numFmtId="0" fontId="40" fillId="36" borderId="3" xfId="0" applyFont="1" applyFill="1" applyBorder="1" applyAlignment="1">
      <alignment horizontal="center" vertical="center"/>
    </xf>
    <xf numFmtId="0" fontId="40" fillId="36" borderId="2" xfId="0" applyFont="1" applyFill="1" applyBorder="1" applyAlignment="1">
      <alignment horizontal="center" vertical="center"/>
    </xf>
    <xf numFmtId="177" fontId="40" fillId="36" borderId="20" xfId="0" applyNumberFormat="1" applyFont="1" applyFill="1" applyBorder="1" applyAlignment="1">
      <alignment horizontal="center" vertical="center"/>
    </xf>
    <xf numFmtId="176" fontId="41" fillId="36" borderId="74" xfId="1" applyNumberFormat="1" applyFont="1" applyFill="1" applyBorder="1" applyAlignment="1">
      <alignment horizontal="center" vertical="center"/>
    </xf>
    <xf numFmtId="177" fontId="40" fillId="0" borderId="18" xfId="0" applyNumberFormat="1" applyFont="1" applyBorder="1" applyAlignment="1">
      <alignment horizontal="center" vertical="center"/>
    </xf>
    <xf numFmtId="10" fontId="41" fillId="36" borderId="17" xfId="51" applyNumberFormat="1" applyFont="1" applyFill="1" applyBorder="1" applyAlignment="1">
      <alignment horizontal="center" vertical="center"/>
    </xf>
    <xf numFmtId="176" fontId="40" fillId="36" borderId="2" xfId="0" applyNumberFormat="1" applyFont="1" applyFill="1" applyBorder="1" applyAlignment="1">
      <alignment horizontal="center" vertical="center"/>
    </xf>
    <xf numFmtId="10" fontId="41" fillId="36" borderId="68" xfId="51" applyNumberFormat="1" applyFont="1" applyFill="1" applyBorder="1" applyAlignment="1">
      <alignment horizontal="center" vertical="center"/>
    </xf>
    <xf numFmtId="10" fontId="41" fillId="36" borderId="2" xfId="51" applyNumberFormat="1" applyFont="1" applyFill="1" applyBorder="1" applyAlignment="1">
      <alignment horizontal="center" vertical="center"/>
    </xf>
    <xf numFmtId="10" fontId="41" fillId="36" borderId="20" xfId="5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>
      <alignment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2" fontId="25" fillId="3" borderId="2" xfId="0" applyNumberFormat="1" applyFont="1" applyFill="1" applyBorder="1" applyAlignment="1">
      <alignment horizontal="center" vertical="center"/>
    </xf>
    <xf numFmtId="2" fontId="25" fillId="3" borderId="20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176" fontId="45" fillId="0" borderId="84" xfId="45" applyNumberFormat="1" applyFont="1" applyBorder="1" applyAlignment="1">
      <alignment horizontal="center" vertical="center"/>
    </xf>
    <xf numFmtId="38" fontId="45" fillId="0" borderId="84" xfId="45" applyNumberFormat="1" applyFont="1" applyBorder="1" applyAlignment="1">
      <alignment horizontal="center" vertical="center"/>
    </xf>
    <xf numFmtId="0" fontId="26" fillId="3" borderId="82" xfId="0" applyFont="1" applyFill="1" applyBorder="1" applyAlignment="1">
      <alignment horizontal="center" vertical="center"/>
    </xf>
    <xf numFmtId="0" fontId="26" fillId="3" borderId="8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38" fillId="3" borderId="77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26" fillId="35" borderId="82" xfId="0" applyFont="1" applyFill="1" applyBorder="1" applyAlignment="1">
      <alignment horizontal="center" vertical="center"/>
    </xf>
    <xf numFmtId="0" fontId="26" fillId="35" borderId="83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3" borderId="86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9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</cellXfs>
  <cellStyles count="54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쉼표 [0] 3" xfId="53" xr:uid="{310D9642-3FD0-4A03-894E-4B89A351F3C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FFCC"/>
      <color rgb="FF0000FF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EE7D625-7829-465B-89F2-8C9E53087CB6}"/>
            </a:ext>
          </a:extLst>
        </xdr:cNvPr>
        <xdr:cNvSpPr txBox="1"/>
      </xdr:nvSpPr>
      <xdr:spPr>
        <a:xfrm>
          <a:off x="844176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9A53C-A863-4EB5-ADF3-720C510A5832}"/>
            </a:ext>
          </a:extLst>
        </xdr:cNvPr>
        <xdr:cNvSpPr txBox="1"/>
      </xdr:nvSpPr>
      <xdr:spPr>
        <a:xfrm>
          <a:off x="844176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D563CD-858E-44AD-BDE0-A158F4B860A1}"/>
            </a:ext>
          </a:extLst>
        </xdr:cNvPr>
        <xdr:cNvSpPr txBox="1"/>
      </xdr:nvSpPr>
      <xdr:spPr>
        <a:xfrm>
          <a:off x="844176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39D731-0639-4295-8A04-E83B6EF3B44E}"/>
            </a:ext>
          </a:extLst>
        </xdr:cNvPr>
        <xdr:cNvSpPr txBox="1"/>
      </xdr:nvSpPr>
      <xdr:spPr>
        <a:xfrm>
          <a:off x="844176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900B4-1B68-4CA1-8B70-C868B91534BC}"/>
            </a:ext>
          </a:extLst>
        </xdr:cNvPr>
        <xdr:cNvSpPr txBox="1"/>
      </xdr:nvSpPr>
      <xdr:spPr>
        <a:xfrm>
          <a:off x="657412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5BA987-9F9E-4FE9-83C0-520B148B91ED}"/>
            </a:ext>
          </a:extLst>
        </xdr:cNvPr>
        <xdr:cNvSpPr txBox="1"/>
      </xdr:nvSpPr>
      <xdr:spPr>
        <a:xfrm>
          <a:off x="657412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692E3-8840-4795-AA59-A1CDD16F6648}"/>
            </a:ext>
          </a:extLst>
        </xdr:cNvPr>
        <xdr:cNvSpPr txBox="1"/>
      </xdr:nvSpPr>
      <xdr:spPr>
        <a:xfrm>
          <a:off x="657412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4FAC0A-CF22-4E5D-BF5C-BC3213E24CD7}"/>
            </a:ext>
          </a:extLst>
        </xdr:cNvPr>
        <xdr:cNvSpPr txBox="1"/>
      </xdr:nvSpPr>
      <xdr:spPr>
        <a:xfrm>
          <a:off x="657412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3:K116"/>
  <sheetViews>
    <sheetView topLeftCell="A80" workbookViewId="0">
      <selection activeCell="B95" sqref="B95:F106"/>
    </sheetView>
  </sheetViews>
  <sheetFormatPr defaultRowHeight="17"/>
  <sheetData>
    <row r="3" spans="2:11">
      <c r="B3" s="206" t="s">
        <v>56</v>
      </c>
      <c r="C3" s="207"/>
      <c r="D3" s="207"/>
      <c r="E3" s="207"/>
      <c r="F3" s="207"/>
      <c r="G3" s="206" t="s">
        <v>57</v>
      </c>
      <c r="H3" s="207"/>
      <c r="I3" s="207"/>
      <c r="J3" s="207"/>
      <c r="K3" s="207"/>
    </row>
    <row r="4" spans="2:11">
      <c r="B4" s="173" t="s">
        <v>8</v>
      </c>
      <c r="C4" s="174" t="s">
        <v>58</v>
      </c>
      <c r="D4" s="174" t="s">
        <v>59</v>
      </c>
      <c r="E4" s="174" t="s">
        <v>60</v>
      </c>
      <c r="F4" s="174" t="s">
        <v>73</v>
      </c>
      <c r="G4" s="173" t="s">
        <v>8</v>
      </c>
      <c r="H4" s="174" t="s">
        <v>58</v>
      </c>
      <c r="I4" s="174" t="s">
        <v>59</v>
      </c>
      <c r="J4" s="174" t="s">
        <v>60</v>
      </c>
      <c r="K4" s="174" t="s">
        <v>73</v>
      </c>
    </row>
    <row r="5" spans="2:11">
      <c r="B5" s="175">
        <v>141</v>
      </c>
      <c r="C5" s="50">
        <v>183</v>
      </c>
      <c r="D5" s="50">
        <v>208</v>
      </c>
      <c r="E5" s="50">
        <v>391</v>
      </c>
      <c r="F5" s="50">
        <v>391</v>
      </c>
      <c r="G5" s="175">
        <v>157</v>
      </c>
      <c r="H5" s="50">
        <v>139</v>
      </c>
      <c r="I5" s="50">
        <v>24</v>
      </c>
      <c r="J5" s="50">
        <v>163</v>
      </c>
      <c r="K5" s="50">
        <v>163</v>
      </c>
    </row>
    <row r="6" spans="2:11">
      <c r="B6" s="175">
        <v>140</v>
      </c>
      <c r="C6" s="50">
        <v>9</v>
      </c>
      <c r="D6" s="50">
        <v>23</v>
      </c>
      <c r="E6" s="50">
        <v>32</v>
      </c>
      <c r="F6" s="50">
        <v>423</v>
      </c>
      <c r="G6" s="175">
        <v>155</v>
      </c>
      <c r="H6" s="50">
        <v>1</v>
      </c>
      <c r="I6" s="50">
        <v>0</v>
      </c>
      <c r="J6" s="50">
        <v>1</v>
      </c>
      <c r="K6" s="50">
        <v>164</v>
      </c>
    </row>
    <row r="7" spans="2:11">
      <c r="B7" s="175">
        <v>139</v>
      </c>
      <c r="C7" s="50">
        <v>394</v>
      </c>
      <c r="D7" s="50">
        <v>500</v>
      </c>
      <c r="E7" s="50">
        <v>894</v>
      </c>
      <c r="F7" s="50">
        <v>1317</v>
      </c>
      <c r="G7" s="175">
        <v>154</v>
      </c>
      <c r="H7" s="50">
        <v>28</v>
      </c>
      <c r="I7" s="50">
        <v>2</v>
      </c>
      <c r="J7" s="50">
        <v>30</v>
      </c>
      <c r="K7" s="50">
        <v>194</v>
      </c>
    </row>
    <row r="8" spans="2:11">
      <c r="B8" s="175">
        <v>138</v>
      </c>
      <c r="C8" s="50">
        <v>351</v>
      </c>
      <c r="D8" s="50">
        <v>447</v>
      </c>
      <c r="E8" s="50">
        <v>798</v>
      </c>
      <c r="F8" s="50">
        <v>2115</v>
      </c>
      <c r="G8" s="175">
        <v>153</v>
      </c>
      <c r="H8" s="50">
        <v>289</v>
      </c>
      <c r="I8" s="50">
        <v>68</v>
      </c>
      <c r="J8" s="50">
        <v>357</v>
      </c>
      <c r="K8" s="50">
        <v>551</v>
      </c>
    </row>
    <row r="9" spans="2:11">
      <c r="B9" s="175">
        <v>137</v>
      </c>
      <c r="C9" s="50">
        <v>720</v>
      </c>
      <c r="D9" s="50">
        <v>798</v>
      </c>
      <c r="E9" s="50">
        <v>1521</v>
      </c>
      <c r="F9" s="50">
        <v>3636</v>
      </c>
      <c r="G9" s="175">
        <v>152</v>
      </c>
      <c r="H9" s="50">
        <v>4</v>
      </c>
      <c r="I9" s="50">
        <v>1</v>
      </c>
      <c r="J9" s="50">
        <v>5</v>
      </c>
      <c r="K9" s="50">
        <v>556</v>
      </c>
    </row>
    <row r="10" spans="2:11">
      <c r="B10" s="175">
        <v>136</v>
      </c>
      <c r="C10" s="50">
        <v>625</v>
      </c>
      <c r="D10" s="50">
        <v>719</v>
      </c>
      <c r="E10" s="50">
        <v>1345</v>
      </c>
      <c r="F10" s="50">
        <v>4981</v>
      </c>
      <c r="G10" s="175">
        <v>151</v>
      </c>
      <c r="H10" s="50">
        <v>40</v>
      </c>
      <c r="I10" s="50">
        <v>6</v>
      </c>
      <c r="J10" s="50">
        <v>46</v>
      </c>
      <c r="K10" s="50">
        <v>602</v>
      </c>
    </row>
    <row r="11" spans="2:11">
      <c r="B11" s="175">
        <v>135</v>
      </c>
      <c r="C11" s="50">
        <v>636</v>
      </c>
      <c r="D11" s="50">
        <v>749</v>
      </c>
      <c r="E11" s="50">
        <v>1385</v>
      </c>
      <c r="F11" s="50">
        <v>6366</v>
      </c>
      <c r="G11" s="175">
        <v>150</v>
      </c>
      <c r="H11" s="50">
        <v>157</v>
      </c>
      <c r="I11" s="50">
        <v>47</v>
      </c>
      <c r="J11" s="50">
        <v>204</v>
      </c>
      <c r="K11" s="50">
        <v>806</v>
      </c>
    </row>
    <row r="12" spans="2:11">
      <c r="B12" s="175">
        <v>134</v>
      </c>
      <c r="C12" s="50">
        <v>844</v>
      </c>
      <c r="D12" s="50">
        <v>974</v>
      </c>
      <c r="E12" s="50">
        <v>1818</v>
      </c>
      <c r="F12" s="50">
        <v>8184</v>
      </c>
      <c r="G12" s="175">
        <v>149</v>
      </c>
      <c r="H12" s="50">
        <v>425</v>
      </c>
      <c r="I12" s="50">
        <v>117</v>
      </c>
      <c r="J12" s="50">
        <v>542</v>
      </c>
      <c r="K12" s="50">
        <v>1348</v>
      </c>
    </row>
    <row r="13" spans="2:11">
      <c r="B13" s="175">
        <v>133</v>
      </c>
      <c r="C13" s="50">
        <v>974</v>
      </c>
      <c r="D13" s="50">
        <v>1166</v>
      </c>
      <c r="E13" s="50">
        <v>2144</v>
      </c>
      <c r="F13" s="50">
        <v>10328</v>
      </c>
      <c r="G13" s="175">
        <v>148</v>
      </c>
      <c r="H13" s="50">
        <v>17</v>
      </c>
      <c r="I13" s="50">
        <v>7</v>
      </c>
      <c r="J13" s="50">
        <v>24</v>
      </c>
      <c r="K13" s="50">
        <v>1372</v>
      </c>
    </row>
    <row r="14" spans="2:11">
      <c r="B14" s="175">
        <v>132</v>
      </c>
      <c r="C14" s="50">
        <v>1183</v>
      </c>
      <c r="D14" s="50">
        <v>1421</v>
      </c>
      <c r="E14" s="50">
        <v>2607</v>
      </c>
      <c r="F14" s="50">
        <v>12935</v>
      </c>
      <c r="G14" s="175">
        <v>147</v>
      </c>
      <c r="H14" s="50">
        <v>186</v>
      </c>
      <c r="I14" s="50">
        <v>41</v>
      </c>
      <c r="J14" s="50">
        <v>227</v>
      </c>
      <c r="K14" s="50">
        <v>1599</v>
      </c>
    </row>
    <row r="15" spans="2:11">
      <c r="B15" s="175">
        <v>131</v>
      </c>
      <c r="C15" s="50">
        <v>1252</v>
      </c>
      <c r="D15" s="50">
        <v>1451</v>
      </c>
      <c r="E15" s="50">
        <v>2706</v>
      </c>
      <c r="F15" s="50">
        <v>15641</v>
      </c>
      <c r="G15" s="175">
        <v>146</v>
      </c>
      <c r="H15" s="50">
        <v>519</v>
      </c>
      <c r="I15" s="50">
        <v>183</v>
      </c>
      <c r="J15" s="50">
        <v>702</v>
      </c>
      <c r="K15" s="50">
        <v>2301</v>
      </c>
    </row>
    <row r="16" spans="2:11">
      <c r="B16" s="175">
        <v>130</v>
      </c>
      <c r="C16" s="50">
        <v>1114</v>
      </c>
      <c r="D16" s="50">
        <v>1391</v>
      </c>
      <c r="E16" s="50">
        <v>2506</v>
      </c>
      <c r="F16" s="50">
        <v>18147</v>
      </c>
      <c r="G16" s="175">
        <v>145</v>
      </c>
      <c r="H16" s="50">
        <v>465</v>
      </c>
      <c r="I16" s="50">
        <v>159</v>
      </c>
      <c r="J16" s="50">
        <v>624</v>
      </c>
      <c r="K16" s="50">
        <v>2925</v>
      </c>
    </row>
    <row r="17" spans="2:11">
      <c r="B17" s="175">
        <v>129</v>
      </c>
      <c r="C17" s="50">
        <v>1220</v>
      </c>
      <c r="D17" s="50">
        <v>1451</v>
      </c>
      <c r="E17" s="50">
        <v>2673</v>
      </c>
      <c r="F17" s="50">
        <v>20820</v>
      </c>
      <c r="G17" s="175">
        <v>144</v>
      </c>
      <c r="H17" s="50">
        <v>73</v>
      </c>
      <c r="I17" s="50">
        <v>23</v>
      </c>
      <c r="J17" s="50">
        <v>96</v>
      </c>
      <c r="K17" s="50">
        <v>3021</v>
      </c>
    </row>
    <row r="18" spans="2:11">
      <c r="B18" s="175">
        <v>128</v>
      </c>
      <c r="C18" s="50">
        <v>1385</v>
      </c>
      <c r="D18" s="50">
        <v>1727</v>
      </c>
      <c r="E18" s="50">
        <v>3115</v>
      </c>
      <c r="F18" s="50">
        <v>23935</v>
      </c>
      <c r="G18" s="175">
        <v>143</v>
      </c>
      <c r="H18" s="50">
        <v>627</v>
      </c>
      <c r="I18" s="50">
        <v>254</v>
      </c>
      <c r="J18" s="50">
        <v>882</v>
      </c>
      <c r="K18" s="50">
        <v>3903</v>
      </c>
    </row>
    <row r="19" spans="2:11">
      <c r="B19" s="175">
        <v>127</v>
      </c>
      <c r="C19" s="50">
        <v>1501</v>
      </c>
      <c r="D19" s="50">
        <v>1893</v>
      </c>
      <c r="E19" s="50">
        <v>3394</v>
      </c>
      <c r="F19" s="50">
        <v>27329</v>
      </c>
      <c r="G19" s="175">
        <v>142</v>
      </c>
      <c r="H19" s="50">
        <v>1008</v>
      </c>
      <c r="I19" s="50">
        <v>359</v>
      </c>
      <c r="J19" s="50">
        <v>1368</v>
      </c>
      <c r="K19" s="50">
        <v>5271</v>
      </c>
    </row>
    <row r="20" spans="2:11">
      <c r="B20" s="175">
        <v>126</v>
      </c>
      <c r="C20" s="50">
        <v>1697</v>
      </c>
      <c r="D20" s="50">
        <v>2017</v>
      </c>
      <c r="E20" s="50">
        <v>3718</v>
      </c>
      <c r="F20" s="50">
        <v>31047</v>
      </c>
      <c r="G20" s="175">
        <v>141</v>
      </c>
      <c r="H20" s="50">
        <v>144</v>
      </c>
      <c r="I20" s="50">
        <v>78</v>
      </c>
      <c r="J20" s="50">
        <v>222</v>
      </c>
      <c r="K20" s="50">
        <v>5493</v>
      </c>
    </row>
    <row r="21" spans="2:11">
      <c r="B21" s="175">
        <v>125</v>
      </c>
      <c r="C21" s="50">
        <v>1466</v>
      </c>
      <c r="D21" s="50">
        <v>1821</v>
      </c>
      <c r="E21" s="50">
        <v>3289</v>
      </c>
      <c r="F21" s="50">
        <v>34336</v>
      </c>
      <c r="G21" s="175">
        <v>140</v>
      </c>
      <c r="H21" s="50">
        <v>439</v>
      </c>
      <c r="I21" s="50">
        <v>159</v>
      </c>
      <c r="J21" s="50">
        <v>598</v>
      </c>
      <c r="K21" s="50">
        <v>6091</v>
      </c>
    </row>
    <row r="22" spans="2:11">
      <c r="B22" s="175">
        <v>124</v>
      </c>
      <c r="C22" s="50">
        <v>1651</v>
      </c>
      <c r="D22" s="50">
        <v>2061</v>
      </c>
      <c r="E22" s="50">
        <v>3713</v>
      </c>
      <c r="F22" s="50">
        <v>38049</v>
      </c>
      <c r="G22" s="175">
        <v>139</v>
      </c>
      <c r="H22" s="50">
        <v>1674</v>
      </c>
      <c r="I22" s="50">
        <v>722</v>
      </c>
      <c r="J22" s="50">
        <v>2397</v>
      </c>
      <c r="K22" s="50">
        <v>8488</v>
      </c>
    </row>
    <row r="23" spans="2:11">
      <c r="B23" s="175">
        <v>123</v>
      </c>
      <c r="C23" s="50">
        <v>1779</v>
      </c>
      <c r="D23" s="50">
        <v>2173</v>
      </c>
      <c r="E23" s="50">
        <v>3956</v>
      </c>
      <c r="F23" s="50">
        <v>42005</v>
      </c>
      <c r="G23" s="175">
        <v>138</v>
      </c>
      <c r="H23" s="50">
        <v>424</v>
      </c>
      <c r="I23" s="50">
        <v>209</v>
      </c>
      <c r="J23" s="50">
        <v>634</v>
      </c>
      <c r="K23" s="50">
        <v>9122</v>
      </c>
    </row>
    <row r="24" spans="2:11">
      <c r="B24" s="175">
        <v>122</v>
      </c>
      <c r="C24" s="50">
        <v>1659</v>
      </c>
      <c r="D24" s="50">
        <v>2011</v>
      </c>
      <c r="E24" s="50">
        <v>3672</v>
      </c>
      <c r="F24" s="50">
        <v>45677</v>
      </c>
      <c r="G24" s="175">
        <v>137</v>
      </c>
      <c r="H24" s="50">
        <v>292</v>
      </c>
      <c r="I24" s="50">
        <v>137</v>
      </c>
      <c r="J24" s="50">
        <v>429</v>
      </c>
      <c r="K24" s="50">
        <v>9551</v>
      </c>
    </row>
    <row r="25" spans="2:11">
      <c r="B25" s="175">
        <v>121</v>
      </c>
      <c r="C25" s="50">
        <v>2011</v>
      </c>
      <c r="D25" s="50">
        <v>2393</v>
      </c>
      <c r="E25" s="50">
        <v>4408</v>
      </c>
      <c r="F25" s="50">
        <v>50085</v>
      </c>
      <c r="G25" s="175">
        <v>136</v>
      </c>
      <c r="H25" s="50">
        <v>926</v>
      </c>
      <c r="I25" s="50">
        <v>414</v>
      </c>
      <c r="J25" s="50">
        <v>1345</v>
      </c>
      <c r="K25" s="50">
        <v>10896</v>
      </c>
    </row>
    <row r="26" spans="2:11">
      <c r="B26" s="175">
        <v>120</v>
      </c>
      <c r="C26" s="50">
        <v>1684</v>
      </c>
      <c r="D26" s="50">
        <v>2043</v>
      </c>
      <c r="E26" s="50">
        <v>3730</v>
      </c>
      <c r="F26" s="50">
        <v>53815</v>
      </c>
      <c r="G26" s="175">
        <v>135</v>
      </c>
      <c r="H26" s="50">
        <v>1663</v>
      </c>
      <c r="I26" s="50">
        <v>793</v>
      </c>
      <c r="J26" s="50">
        <v>2458</v>
      </c>
      <c r="K26" s="50">
        <v>13354</v>
      </c>
    </row>
    <row r="27" spans="2:11">
      <c r="B27" s="175">
        <v>119</v>
      </c>
      <c r="C27" s="50">
        <v>2017</v>
      </c>
      <c r="D27" s="50">
        <v>2321</v>
      </c>
      <c r="E27" s="50">
        <v>4342</v>
      </c>
      <c r="F27" s="50">
        <v>58157</v>
      </c>
      <c r="G27" s="175">
        <v>134</v>
      </c>
      <c r="H27" s="50">
        <v>655</v>
      </c>
      <c r="I27" s="50">
        <v>311</v>
      </c>
      <c r="J27" s="50">
        <v>967</v>
      </c>
      <c r="K27" s="50">
        <v>14321</v>
      </c>
    </row>
    <row r="28" spans="2:11">
      <c r="B28" s="175">
        <v>118</v>
      </c>
      <c r="C28" s="50">
        <v>1851</v>
      </c>
      <c r="D28" s="50">
        <v>2197</v>
      </c>
      <c r="E28" s="50">
        <v>4054</v>
      </c>
      <c r="F28" s="50">
        <v>62211</v>
      </c>
      <c r="G28" s="175">
        <v>133</v>
      </c>
      <c r="H28" s="50">
        <v>981</v>
      </c>
      <c r="I28" s="50">
        <v>557</v>
      </c>
      <c r="J28" s="50">
        <v>1540</v>
      </c>
      <c r="K28" s="50">
        <v>15861</v>
      </c>
    </row>
    <row r="29" spans="2:11">
      <c r="B29" s="175">
        <v>117</v>
      </c>
      <c r="C29" s="50">
        <v>1991</v>
      </c>
      <c r="D29" s="50">
        <v>2426</v>
      </c>
      <c r="E29" s="50">
        <v>4421</v>
      </c>
      <c r="F29" s="50">
        <v>66632</v>
      </c>
      <c r="G29" s="175">
        <v>132</v>
      </c>
      <c r="H29" s="50">
        <v>1679</v>
      </c>
      <c r="I29" s="50">
        <v>929</v>
      </c>
      <c r="J29" s="50">
        <v>2610</v>
      </c>
      <c r="K29" s="50">
        <v>18471</v>
      </c>
    </row>
    <row r="30" spans="2:11">
      <c r="B30" s="175">
        <v>116</v>
      </c>
      <c r="C30" s="50">
        <v>2053</v>
      </c>
      <c r="D30" s="50">
        <v>2294</v>
      </c>
      <c r="E30" s="50">
        <v>4350</v>
      </c>
      <c r="F30" s="50">
        <v>70982</v>
      </c>
      <c r="G30" s="175">
        <v>131</v>
      </c>
      <c r="H30" s="50">
        <v>1254</v>
      </c>
      <c r="I30" s="50">
        <v>694</v>
      </c>
      <c r="J30" s="50">
        <v>1950</v>
      </c>
      <c r="K30" s="50">
        <v>20421</v>
      </c>
    </row>
    <row r="31" spans="2:11">
      <c r="B31" s="175">
        <v>115</v>
      </c>
      <c r="C31" s="50">
        <v>2016</v>
      </c>
      <c r="D31" s="50">
        <v>2369</v>
      </c>
      <c r="E31" s="50">
        <v>4388</v>
      </c>
      <c r="F31" s="50">
        <v>75370</v>
      </c>
      <c r="G31" s="175">
        <v>130</v>
      </c>
      <c r="H31" s="50">
        <v>912</v>
      </c>
      <c r="I31" s="50">
        <v>553</v>
      </c>
      <c r="J31" s="50">
        <v>1466</v>
      </c>
      <c r="K31" s="50">
        <v>21887</v>
      </c>
    </row>
    <row r="32" spans="2:11">
      <c r="B32" s="175">
        <v>114</v>
      </c>
      <c r="C32" s="50">
        <v>2045</v>
      </c>
      <c r="D32" s="50">
        <v>2271</v>
      </c>
      <c r="E32" s="50">
        <v>4318</v>
      </c>
      <c r="F32" s="50">
        <v>79688</v>
      </c>
      <c r="G32" s="175">
        <v>129</v>
      </c>
      <c r="H32" s="50">
        <v>1970</v>
      </c>
      <c r="I32" s="50">
        <v>1261</v>
      </c>
      <c r="J32" s="50">
        <v>3234</v>
      </c>
      <c r="K32" s="50">
        <v>25121</v>
      </c>
    </row>
    <row r="33" spans="2:11">
      <c r="B33" s="175">
        <v>113</v>
      </c>
      <c r="C33" s="50">
        <v>2021</v>
      </c>
      <c r="D33" s="50">
        <v>2143</v>
      </c>
      <c r="E33" s="50">
        <v>4168</v>
      </c>
      <c r="F33" s="50">
        <v>83856</v>
      </c>
      <c r="G33" s="175">
        <v>128</v>
      </c>
      <c r="H33" s="50">
        <v>2043</v>
      </c>
      <c r="I33" s="50">
        <v>1187</v>
      </c>
      <c r="J33" s="50">
        <v>3234</v>
      </c>
      <c r="K33" s="50">
        <v>28355</v>
      </c>
    </row>
    <row r="34" spans="2:11">
      <c r="B34" s="175">
        <v>112</v>
      </c>
      <c r="C34" s="50">
        <v>2021</v>
      </c>
      <c r="D34" s="50">
        <v>2212</v>
      </c>
      <c r="E34" s="50">
        <v>4237</v>
      </c>
      <c r="F34" s="50">
        <v>88093</v>
      </c>
      <c r="G34" s="175">
        <v>127</v>
      </c>
      <c r="H34" s="50">
        <v>850</v>
      </c>
      <c r="I34" s="50">
        <v>571</v>
      </c>
      <c r="J34" s="50">
        <v>1423</v>
      </c>
      <c r="K34" s="50">
        <v>29778</v>
      </c>
    </row>
    <row r="35" spans="2:11">
      <c r="B35" s="175">
        <v>111</v>
      </c>
      <c r="C35" s="50">
        <v>2126</v>
      </c>
      <c r="D35" s="50">
        <v>2317</v>
      </c>
      <c r="E35" s="50">
        <v>4448</v>
      </c>
      <c r="F35" s="50">
        <v>92541</v>
      </c>
      <c r="G35" s="175">
        <v>126</v>
      </c>
      <c r="H35" s="50">
        <v>2194</v>
      </c>
      <c r="I35" s="50">
        <v>1502</v>
      </c>
      <c r="J35" s="50">
        <v>3699</v>
      </c>
      <c r="K35" s="50">
        <v>33477</v>
      </c>
    </row>
    <row r="36" spans="2:11">
      <c r="B36" s="175">
        <v>110</v>
      </c>
      <c r="C36" s="50">
        <v>1941</v>
      </c>
      <c r="D36" s="50">
        <v>2278</v>
      </c>
      <c r="E36" s="50">
        <v>4220</v>
      </c>
      <c r="F36" s="50">
        <v>96761</v>
      </c>
      <c r="G36" s="175">
        <v>125</v>
      </c>
      <c r="H36" s="50">
        <v>2394</v>
      </c>
      <c r="I36" s="50">
        <v>1629</v>
      </c>
      <c r="J36" s="50">
        <v>4027</v>
      </c>
      <c r="K36" s="50">
        <v>37504</v>
      </c>
    </row>
    <row r="37" spans="2:11">
      <c r="B37" s="175">
        <v>109</v>
      </c>
      <c r="C37" s="50">
        <v>2159</v>
      </c>
      <c r="D37" s="50">
        <v>2401</v>
      </c>
      <c r="E37" s="50">
        <v>4563</v>
      </c>
      <c r="F37" s="50">
        <v>101324</v>
      </c>
      <c r="G37" s="175">
        <v>124</v>
      </c>
      <c r="H37" s="50">
        <v>1105</v>
      </c>
      <c r="I37" s="50">
        <v>859</v>
      </c>
      <c r="J37" s="50">
        <v>1967</v>
      </c>
      <c r="K37" s="50">
        <v>39471</v>
      </c>
    </row>
    <row r="38" spans="2:11">
      <c r="B38" s="175">
        <v>108</v>
      </c>
      <c r="C38" s="50">
        <v>2011</v>
      </c>
      <c r="D38" s="50">
        <v>2229</v>
      </c>
      <c r="E38" s="50">
        <v>4244</v>
      </c>
      <c r="F38" s="50">
        <v>105568</v>
      </c>
      <c r="G38" s="175">
        <v>123</v>
      </c>
      <c r="H38" s="50">
        <v>1523</v>
      </c>
      <c r="I38" s="50">
        <v>1335</v>
      </c>
      <c r="J38" s="50">
        <v>2861</v>
      </c>
      <c r="K38" s="50">
        <v>42332</v>
      </c>
    </row>
    <row r="39" spans="2:11">
      <c r="B39" s="175">
        <v>107</v>
      </c>
      <c r="C39" s="50">
        <v>1987</v>
      </c>
      <c r="D39" s="50">
        <v>2332</v>
      </c>
      <c r="E39" s="50">
        <v>4325</v>
      </c>
      <c r="F39" s="50">
        <v>109893</v>
      </c>
      <c r="G39" s="175">
        <v>122</v>
      </c>
      <c r="H39" s="50">
        <v>2803</v>
      </c>
      <c r="I39" s="50">
        <v>2074</v>
      </c>
      <c r="J39" s="50">
        <v>4882</v>
      </c>
      <c r="K39" s="50">
        <v>47214</v>
      </c>
    </row>
    <row r="40" spans="2:11">
      <c r="B40" s="175">
        <v>106</v>
      </c>
      <c r="C40" s="50">
        <v>1904</v>
      </c>
      <c r="D40" s="50">
        <v>2179</v>
      </c>
      <c r="E40" s="50">
        <v>4090</v>
      </c>
      <c r="F40" s="50">
        <v>113983</v>
      </c>
      <c r="G40" s="175">
        <v>121</v>
      </c>
      <c r="H40" s="50">
        <v>1606</v>
      </c>
      <c r="I40" s="50">
        <v>1261</v>
      </c>
      <c r="J40" s="50">
        <v>2873</v>
      </c>
      <c r="K40" s="50">
        <v>50087</v>
      </c>
    </row>
    <row r="41" spans="2:11">
      <c r="B41" s="175">
        <v>105</v>
      </c>
      <c r="C41" s="50">
        <v>2072</v>
      </c>
      <c r="D41" s="50">
        <v>2326</v>
      </c>
      <c r="E41" s="50">
        <v>4403</v>
      </c>
      <c r="F41" s="50">
        <v>118386</v>
      </c>
      <c r="G41" s="175">
        <v>120</v>
      </c>
      <c r="H41" s="50">
        <v>1718</v>
      </c>
      <c r="I41" s="50">
        <v>1470</v>
      </c>
      <c r="J41" s="50">
        <v>3188</v>
      </c>
      <c r="K41" s="50">
        <v>53275</v>
      </c>
    </row>
    <row r="42" spans="2:11">
      <c r="B42" s="175">
        <v>104</v>
      </c>
      <c r="C42" s="50">
        <v>1973</v>
      </c>
      <c r="D42" s="50">
        <v>2231</v>
      </c>
      <c r="E42" s="50">
        <v>4207</v>
      </c>
      <c r="F42" s="50">
        <v>122593</v>
      </c>
      <c r="G42" s="175">
        <v>119</v>
      </c>
      <c r="H42" s="50">
        <v>2694</v>
      </c>
      <c r="I42" s="50">
        <v>2168</v>
      </c>
      <c r="J42" s="50">
        <v>4868</v>
      </c>
      <c r="K42" s="50">
        <v>58143</v>
      </c>
    </row>
    <row r="43" spans="2:11">
      <c r="B43" s="175">
        <v>103</v>
      </c>
      <c r="C43" s="50">
        <v>2083</v>
      </c>
      <c r="D43" s="50">
        <v>2268</v>
      </c>
      <c r="E43" s="50">
        <v>4355</v>
      </c>
      <c r="F43" s="50">
        <v>126948</v>
      </c>
      <c r="G43" s="175">
        <v>118</v>
      </c>
      <c r="H43" s="50">
        <v>1910</v>
      </c>
      <c r="I43" s="50">
        <v>1742</v>
      </c>
      <c r="J43" s="50">
        <v>3653</v>
      </c>
      <c r="K43" s="50">
        <v>61796</v>
      </c>
    </row>
    <row r="44" spans="2:11">
      <c r="B44" s="175">
        <v>102</v>
      </c>
      <c r="C44" s="50">
        <v>1923</v>
      </c>
      <c r="D44" s="50">
        <v>2071</v>
      </c>
      <c r="E44" s="50">
        <v>3998</v>
      </c>
      <c r="F44" s="50">
        <v>130946</v>
      </c>
      <c r="G44" s="175">
        <v>117</v>
      </c>
      <c r="H44" s="50">
        <v>1657</v>
      </c>
      <c r="I44" s="50">
        <v>1551</v>
      </c>
      <c r="J44" s="50">
        <v>3209</v>
      </c>
      <c r="K44" s="50">
        <v>65005</v>
      </c>
    </row>
    <row r="45" spans="2:11">
      <c r="B45" s="175">
        <v>101</v>
      </c>
      <c r="C45" s="50">
        <v>2027</v>
      </c>
      <c r="D45" s="50">
        <v>2162</v>
      </c>
      <c r="E45" s="50">
        <v>4196</v>
      </c>
      <c r="F45" s="50">
        <v>135142</v>
      </c>
      <c r="G45" s="175">
        <v>116</v>
      </c>
      <c r="H45" s="50">
        <v>2280</v>
      </c>
      <c r="I45" s="50">
        <v>2267</v>
      </c>
      <c r="J45" s="50">
        <v>4555</v>
      </c>
      <c r="K45" s="50">
        <v>69560</v>
      </c>
    </row>
    <row r="46" spans="2:11">
      <c r="B46" s="175">
        <v>100</v>
      </c>
      <c r="C46" s="50">
        <v>1742</v>
      </c>
      <c r="D46" s="50">
        <v>1902</v>
      </c>
      <c r="E46" s="50">
        <v>3648</v>
      </c>
      <c r="F46" s="50">
        <v>138790</v>
      </c>
      <c r="G46" s="175">
        <v>115</v>
      </c>
      <c r="H46" s="50">
        <v>2217</v>
      </c>
      <c r="I46" s="50">
        <v>2076</v>
      </c>
      <c r="J46" s="50">
        <v>4298</v>
      </c>
      <c r="K46" s="50">
        <v>73858</v>
      </c>
    </row>
    <row r="47" spans="2:11">
      <c r="B47" s="175">
        <v>99</v>
      </c>
      <c r="C47" s="50">
        <v>1960</v>
      </c>
      <c r="D47" s="50">
        <v>2066</v>
      </c>
      <c r="E47" s="50">
        <v>4029</v>
      </c>
      <c r="F47" s="50">
        <v>142819</v>
      </c>
      <c r="G47" s="175">
        <v>114</v>
      </c>
      <c r="H47" s="50">
        <v>1505</v>
      </c>
      <c r="I47" s="50">
        <v>1503</v>
      </c>
      <c r="J47" s="50">
        <v>3012</v>
      </c>
      <c r="K47" s="50">
        <v>76870</v>
      </c>
    </row>
    <row r="48" spans="2:11">
      <c r="B48" s="175">
        <v>98</v>
      </c>
      <c r="C48" s="50">
        <v>1799</v>
      </c>
      <c r="D48" s="50">
        <v>1917</v>
      </c>
      <c r="E48" s="50">
        <v>3719</v>
      </c>
      <c r="F48" s="50">
        <v>146538</v>
      </c>
      <c r="G48" s="175">
        <v>113</v>
      </c>
      <c r="H48" s="50">
        <v>2149</v>
      </c>
      <c r="I48" s="50">
        <v>2208</v>
      </c>
      <c r="J48" s="50">
        <v>4361</v>
      </c>
      <c r="K48" s="50">
        <v>81231</v>
      </c>
    </row>
    <row r="49" spans="2:11">
      <c r="B49" s="175">
        <v>97</v>
      </c>
      <c r="C49" s="50">
        <v>1924</v>
      </c>
      <c r="D49" s="50">
        <v>2098</v>
      </c>
      <c r="E49" s="50">
        <v>4027</v>
      </c>
      <c r="F49" s="50">
        <v>150565</v>
      </c>
      <c r="G49" s="175">
        <v>112</v>
      </c>
      <c r="H49" s="50">
        <v>1998</v>
      </c>
      <c r="I49" s="50">
        <v>2049</v>
      </c>
      <c r="J49" s="50">
        <v>4052</v>
      </c>
      <c r="K49" s="50">
        <v>85283</v>
      </c>
    </row>
    <row r="50" spans="2:11">
      <c r="B50" s="175">
        <v>96</v>
      </c>
      <c r="C50" s="50">
        <v>1674</v>
      </c>
      <c r="D50" s="50">
        <v>1953</v>
      </c>
      <c r="E50" s="50">
        <v>3631</v>
      </c>
      <c r="F50" s="50">
        <v>154196</v>
      </c>
      <c r="G50" s="175">
        <v>111</v>
      </c>
      <c r="H50" s="50">
        <v>1580</v>
      </c>
      <c r="I50" s="50">
        <v>1598</v>
      </c>
      <c r="J50" s="50">
        <v>3181</v>
      </c>
      <c r="K50" s="50">
        <v>88464</v>
      </c>
    </row>
    <row r="51" spans="2:11">
      <c r="B51" s="175">
        <v>95</v>
      </c>
      <c r="C51" s="50">
        <v>1787</v>
      </c>
      <c r="D51" s="50">
        <v>1795</v>
      </c>
      <c r="E51" s="50">
        <v>3590</v>
      </c>
      <c r="F51" s="50">
        <v>157786</v>
      </c>
      <c r="G51" s="175">
        <v>110</v>
      </c>
      <c r="H51" s="50">
        <v>2218</v>
      </c>
      <c r="I51" s="50">
        <v>2402</v>
      </c>
      <c r="J51" s="50">
        <v>4623</v>
      </c>
      <c r="K51" s="50">
        <v>93087</v>
      </c>
    </row>
    <row r="52" spans="2:11">
      <c r="B52" s="175">
        <v>94</v>
      </c>
      <c r="C52" s="50">
        <v>1664</v>
      </c>
      <c r="D52" s="50">
        <v>1825</v>
      </c>
      <c r="E52" s="50">
        <v>3495</v>
      </c>
      <c r="F52" s="50">
        <v>161281</v>
      </c>
      <c r="G52" s="175">
        <v>109</v>
      </c>
      <c r="H52" s="50">
        <v>1549</v>
      </c>
      <c r="I52" s="50">
        <v>1630</v>
      </c>
      <c r="J52" s="50">
        <v>3180</v>
      </c>
      <c r="K52" s="50">
        <v>96267</v>
      </c>
    </row>
    <row r="53" spans="2:11">
      <c r="B53" s="175">
        <v>93</v>
      </c>
      <c r="C53" s="50">
        <v>1705</v>
      </c>
      <c r="D53" s="50">
        <v>1774</v>
      </c>
      <c r="E53" s="50">
        <v>3483</v>
      </c>
      <c r="F53" s="50">
        <v>164764</v>
      </c>
      <c r="G53" s="175">
        <v>108</v>
      </c>
      <c r="H53" s="50">
        <v>1638</v>
      </c>
      <c r="I53" s="50">
        <v>1869</v>
      </c>
      <c r="J53" s="50">
        <v>3513</v>
      </c>
      <c r="K53" s="50">
        <v>99780</v>
      </c>
    </row>
    <row r="54" spans="2:11">
      <c r="B54" s="175">
        <v>92</v>
      </c>
      <c r="C54" s="50">
        <v>1609</v>
      </c>
      <c r="D54" s="50">
        <v>1762</v>
      </c>
      <c r="E54" s="50">
        <v>3378</v>
      </c>
      <c r="F54" s="50">
        <v>168142</v>
      </c>
      <c r="G54" s="175">
        <v>107</v>
      </c>
      <c r="H54" s="50">
        <v>1702</v>
      </c>
      <c r="I54" s="50">
        <v>2010</v>
      </c>
      <c r="J54" s="50">
        <v>3717</v>
      </c>
      <c r="K54" s="50">
        <v>103497</v>
      </c>
    </row>
    <row r="55" spans="2:11">
      <c r="B55" s="175">
        <v>91</v>
      </c>
      <c r="C55" s="50">
        <v>1754</v>
      </c>
      <c r="D55" s="50">
        <v>1831</v>
      </c>
      <c r="E55" s="50">
        <v>3589</v>
      </c>
      <c r="F55" s="50">
        <v>171731</v>
      </c>
      <c r="G55" s="175">
        <v>106</v>
      </c>
      <c r="H55" s="50">
        <v>1682</v>
      </c>
      <c r="I55" s="50">
        <v>1831</v>
      </c>
      <c r="J55" s="50">
        <v>3517</v>
      </c>
      <c r="K55" s="50">
        <v>107014</v>
      </c>
    </row>
    <row r="56" spans="2:11">
      <c r="B56" s="175">
        <v>90</v>
      </c>
      <c r="C56" s="50">
        <v>1535</v>
      </c>
      <c r="D56" s="50">
        <v>1578</v>
      </c>
      <c r="E56" s="50">
        <v>3118</v>
      </c>
      <c r="F56" s="50">
        <v>174849</v>
      </c>
      <c r="G56" s="175">
        <v>105</v>
      </c>
      <c r="H56" s="50">
        <v>1668</v>
      </c>
      <c r="I56" s="50">
        <v>2110</v>
      </c>
      <c r="J56" s="50">
        <v>3779</v>
      </c>
      <c r="K56" s="50">
        <v>110793</v>
      </c>
    </row>
    <row r="57" spans="2:11">
      <c r="B57" s="175">
        <v>89</v>
      </c>
      <c r="C57" s="50">
        <v>1706</v>
      </c>
      <c r="D57" s="50">
        <v>1751</v>
      </c>
      <c r="E57" s="50">
        <v>3463</v>
      </c>
      <c r="F57" s="50">
        <v>178312</v>
      </c>
      <c r="G57" s="175">
        <v>104</v>
      </c>
      <c r="H57" s="50">
        <v>1567</v>
      </c>
      <c r="I57" s="50">
        <v>1806</v>
      </c>
      <c r="J57" s="50">
        <v>3378</v>
      </c>
      <c r="K57" s="50">
        <v>114171</v>
      </c>
    </row>
    <row r="58" spans="2:11">
      <c r="B58" s="175">
        <v>88</v>
      </c>
      <c r="C58" s="50">
        <v>1680</v>
      </c>
      <c r="D58" s="50">
        <v>1592</v>
      </c>
      <c r="E58" s="50">
        <v>3277</v>
      </c>
      <c r="F58" s="50">
        <v>181589</v>
      </c>
      <c r="G58" s="175">
        <v>103</v>
      </c>
      <c r="H58" s="50">
        <v>1561</v>
      </c>
      <c r="I58" s="50">
        <v>1726</v>
      </c>
      <c r="J58" s="50">
        <v>3291</v>
      </c>
      <c r="K58" s="50">
        <v>117462</v>
      </c>
    </row>
    <row r="59" spans="2:11">
      <c r="B59" s="175">
        <v>87</v>
      </c>
      <c r="C59" s="50">
        <v>1620</v>
      </c>
      <c r="D59" s="50">
        <v>1665</v>
      </c>
      <c r="E59" s="50">
        <v>3296</v>
      </c>
      <c r="F59" s="50">
        <v>184885</v>
      </c>
      <c r="G59" s="175">
        <v>102</v>
      </c>
      <c r="H59" s="50">
        <v>1651</v>
      </c>
      <c r="I59" s="50">
        <v>2032</v>
      </c>
      <c r="J59" s="50">
        <v>3684</v>
      </c>
      <c r="K59" s="50">
        <v>121146</v>
      </c>
    </row>
    <row r="60" spans="2:11">
      <c r="B60" s="175">
        <v>86</v>
      </c>
      <c r="C60" s="50">
        <v>1743</v>
      </c>
      <c r="D60" s="50">
        <v>1675</v>
      </c>
      <c r="E60" s="50">
        <v>3425</v>
      </c>
      <c r="F60" s="50">
        <v>188310</v>
      </c>
      <c r="G60" s="175">
        <v>101</v>
      </c>
      <c r="H60" s="50">
        <v>1615</v>
      </c>
      <c r="I60" s="50">
        <v>1807</v>
      </c>
      <c r="J60" s="50">
        <v>3428</v>
      </c>
      <c r="K60" s="50">
        <v>124574</v>
      </c>
    </row>
    <row r="61" spans="2:11">
      <c r="B61" s="175">
        <v>85</v>
      </c>
      <c r="C61" s="50">
        <v>1668</v>
      </c>
      <c r="D61" s="50">
        <v>1560</v>
      </c>
      <c r="E61" s="50">
        <v>3231</v>
      </c>
      <c r="F61" s="50">
        <v>191541</v>
      </c>
      <c r="G61" s="175">
        <v>100</v>
      </c>
      <c r="H61" s="50">
        <v>1419</v>
      </c>
      <c r="I61" s="50">
        <v>1868</v>
      </c>
      <c r="J61" s="50">
        <v>3289</v>
      </c>
      <c r="K61" s="50">
        <v>127863</v>
      </c>
    </row>
    <row r="62" spans="2:11">
      <c r="B62" s="175">
        <v>84</v>
      </c>
      <c r="C62" s="50">
        <v>1836</v>
      </c>
      <c r="D62" s="50">
        <v>1764</v>
      </c>
      <c r="E62" s="50">
        <v>3607</v>
      </c>
      <c r="F62" s="50">
        <v>195148</v>
      </c>
      <c r="G62" s="175">
        <v>99</v>
      </c>
      <c r="H62" s="50">
        <v>1470</v>
      </c>
      <c r="I62" s="50">
        <v>1762</v>
      </c>
      <c r="J62" s="50">
        <v>3239</v>
      </c>
      <c r="K62" s="50">
        <v>131102</v>
      </c>
    </row>
    <row r="63" spans="2:11">
      <c r="B63" s="175">
        <v>83</v>
      </c>
      <c r="C63" s="50">
        <v>1833</v>
      </c>
      <c r="D63" s="50">
        <v>1547</v>
      </c>
      <c r="E63" s="50">
        <v>3387</v>
      </c>
      <c r="F63" s="50">
        <v>198535</v>
      </c>
      <c r="G63" s="175">
        <v>98</v>
      </c>
      <c r="H63" s="50">
        <v>1612</v>
      </c>
      <c r="I63" s="50">
        <v>1858</v>
      </c>
      <c r="J63" s="50">
        <v>3472</v>
      </c>
      <c r="K63" s="50">
        <v>134574</v>
      </c>
    </row>
    <row r="64" spans="2:11">
      <c r="B64" s="175">
        <v>82</v>
      </c>
      <c r="C64" s="50">
        <v>1958</v>
      </c>
      <c r="D64" s="50">
        <v>1667</v>
      </c>
      <c r="E64" s="50">
        <v>3630</v>
      </c>
      <c r="F64" s="50">
        <v>202165</v>
      </c>
      <c r="G64" s="175">
        <v>97</v>
      </c>
      <c r="H64" s="50">
        <v>1351</v>
      </c>
      <c r="I64" s="50">
        <v>1667</v>
      </c>
      <c r="J64" s="50">
        <v>3022</v>
      </c>
      <c r="K64" s="50">
        <v>137596</v>
      </c>
    </row>
    <row r="65" spans="2:11">
      <c r="B65" s="175">
        <v>81</v>
      </c>
      <c r="C65" s="50">
        <v>1888</v>
      </c>
      <c r="D65" s="50">
        <v>1604</v>
      </c>
      <c r="E65" s="50">
        <v>3499</v>
      </c>
      <c r="F65" s="50">
        <v>205664</v>
      </c>
      <c r="G65" s="175">
        <v>96</v>
      </c>
      <c r="H65" s="50">
        <v>1535</v>
      </c>
      <c r="I65" s="50">
        <v>1743</v>
      </c>
      <c r="J65" s="50">
        <v>3281</v>
      </c>
      <c r="K65" s="50">
        <v>140877</v>
      </c>
    </row>
    <row r="66" spans="2:11">
      <c r="B66" s="175">
        <v>80</v>
      </c>
      <c r="C66" s="50">
        <v>2163</v>
      </c>
      <c r="D66" s="50">
        <v>1783</v>
      </c>
      <c r="E66" s="50">
        <v>3952</v>
      </c>
      <c r="F66" s="50">
        <v>209616</v>
      </c>
      <c r="G66" s="175">
        <v>95</v>
      </c>
      <c r="H66" s="50">
        <v>1321</v>
      </c>
      <c r="I66" s="50">
        <v>1644</v>
      </c>
      <c r="J66" s="50">
        <v>2972</v>
      </c>
      <c r="K66" s="50">
        <v>143849</v>
      </c>
    </row>
    <row r="67" spans="2:11">
      <c r="B67" s="175">
        <v>79</v>
      </c>
      <c r="C67" s="50">
        <v>4891</v>
      </c>
      <c r="D67" s="50">
        <v>2810</v>
      </c>
      <c r="E67" s="50">
        <v>7714</v>
      </c>
      <c r="F67" s="50">
        <v>217330</v>
      </c>
      <c r="G67" s="175">
        <v>94</v>
      </c>
      <c r="H67" s="50">
        <v>1334</v>
      </c>
      <c r="I67" s="50">
        <v>1818</v>
      </c>
      <c r="J67" s="50">
        <v>3157</v>
      </c>
      <c r="K67" s="50">
        <v>147006</v>
      </c>
    </row>
    <row r="68" spans="2:11">
      <c r="B68" s="175">
        <v>78</v>
      </c>
      <c r="C68" s="50">
        <v>2261</v>
      </c>
      <c r="D68" s="50">
        <v>1628</v>
      </c>
      <c r="E68" s="50">
        <v>3895</v>
      </c>
      <c r="F68" s="50">
        <v>221225</v>
      </c>
      <c r="G68" s="175">
        <v>93</v>
      </c>
      <c r="H68" s="50">
        <v>1454</v>
      </c>
      <c r="I68" s="50">
        <v>1704</v>
      </c>
      <c r="J68" s="50">
        <v>3159</v>
      </c>
      <c r="K68" s="50">
        <v>150165</v>
      </c>
    </row>
    <row r="69" spans="2:11">
      <c r="B69" s="175">
        <v>77</v>
      </c>
      <c r="C69" s="50">
        <v>2065</v>
      </c>
      <c r="D69" s="50">
        <v>1365</v>
      </c>
      <c r="E69" s="50">
        <v>3435</v>
      </c>
      <c r="F69" s="50">
        <v>224660</v>
      </c>
      <c r="G69" s="175">
        <v>92</v>
      </c>
      <c r="H69" s="50">
        <v>1497</v>
      </c>
      <c r="I69" s="50">
        <v>1889</v>
      </c>
      <c r="J69" s="50">
        <v>3394</v>
      </c>
      <c r="K69" s="50">
        <v>153559</v>
      </c>
    </row>
    <row r="70" spans="2:11">
      <c r="B70" s="175">
        <v>76</v>
      </c>
      <c r="C70" s="50">
        <v>2529</v>
      </c>
      <c r="D70" s="50">
        <v>1665</v>
      </c>
      <c r="E70" s="50">
        <v>4199</v>
      </c>
      <c r="F70" s="50">
        <v>228859</v>
      </c>
      <c r="G70" s="175">
        <v>91</v>
      </c>
      <c r="H70" s="50">
        <v>1353</v>
      </c>
      <c r="I70" s="50">
        <v>1832</v>
      </c>
      <c r="J70" s="50">
        <v>3188</v>
      </c>
      <c r="K70" s="50">
        <v>156747</v>
      </c>
    </row>
    <row r="71" spans="2:11">
      <c r="B71" s="175">
        <v>75</v>
      </c>
      <c r="C71" s="50">
        <v>2492</v>
      </c>
      <c r="D71" s="50">
        <v>1499</v>
      </c>
      <c r="E71" s="50">
        <v>4004</v>
      </c>
      <c r="F71" s="50">
        <v>232863</v>
      </c>
      <c r="G71" s="175">
        <v>90</v>
      </c>
      <c r="H71" s="50">
        <v>1555</v>
      </c>
      <c r="I71" s="50">
        <v>1814</v>
      </c>
      <c r="J71" s="50">
        <v>3374</v>
      </c>
      <c r="K71" s="50">
        <v>160121</v>
      </c>
    </row>
    <row r="72" spans="2:11">
      <c r="B72" s="175">
        <v>74</v>
      </c>
      <c r="C72" s="50">
        <v>2888</v>
      </c>
      <c r="D72" s="50">
        <v>1665</v>
      </c>
      <c r="E72" s="50">
        <v>4562</v>
      </c>
      <c r="F72" s="50">
        <v>237425</v>
      </c>
      <c r="G72" s="175">
        <v>89</v>
      </c>
      <c r="H72" s="50">
        <v>1648</v>
      </c>
      <c r="I72" s="50">
        <v>2065</v>
      </c>
      <c r="J72" s="50">
        <v>3719</v>
      </c>
      <c r="K72" s="50">
        <v>163840</v>
      </c>
    </row>
    <row r="73" spans="2:11">
      <c r="B73" s="175">
        <v>73</v>
      </c>
      <c r="C73" s="50">
        <v>2224</v>
      </c>
      <c r="D73" s="50">
        <v>1358</v>
      </c>
      <c r="E73" s="50">
        <v>3586</v>
      </c>
      <c r="F73" s="50">
        <v>241011</v>
      </c>
      <c r="G73" s="175">
        <v>88</v>
      </c>
      <c r="H73" s="50">
        <v>1543</v>
      </c>
      <c r="I73" s="50">
        <v>1896</v>
      </c>
      <c r="J73" s="50">
        <v>3445</v>
      </c>
      <c r="K73" s="50">
        <v>167285</v>
      </c>
    </row>
    <row r="74" spans="2:11">
      <c r="B74" s="175">
        <v>72</v>
      </c>
      <c r="C74" s="50">
        <v>2295</v>
      </c>
      <c r="D74" s="50">
        <v>1120</v>
      </c>
      <c r="E74" s="50">
        <v>3424</v>
      </c>
      <c r="F74" s="50">
        <v>244435</v>
      </c>
      <c r="G74" s="175">
        <v>87</v>
      </c>
      <c r="H74" s="50">
        <v>1687</v>
      </c>
      <c r="I74" s="50">
        <v>1833</v>
      </c>
      <c r="J74" s="50">
        <v>3527</v>
      </c>
      <c r="K74" s="50">
        <v>170812</v>
      </c>
    </row>
    <row r="75" spans="2:11">
      <c r="B75" s="175">
        <v>71</v>
      </c>
      <c r="C75" s="50">
        <v>2204</v>
      </c>
      <c r="D75" s="50">
        <v>1112</v>
      </c>
      <c r="E75" s="50">
        <v>3323</v>
      </c>
      <c r="F75" s="50">
        <v>247758</v>
      </c>
      <c r="G75" s="175">
        <v>86</v>
      </c>
      <c r="H75" s="50">
        <v>2027</v>
      </c>
      <c r="I75" s="50">
        <v>2294</v>
      </c>
      <c r="J75" s="50">
        <v>4326</v>
      </c>
      <c r="K75" s="50">
        <v>175138</v>
      </c>
    </row>
    <row r="76" spans="2:11">
      <c r="B76" s="175">
        <v>70</v>
      </c>
      <c r="C76" s="50">
        <v>3343</v>
      </c>
      <c r="D76" s="50">
        <v>1349</v>
      </c>
      <c r="E76" s="50">
        <v>4710</v>
      </c>
      <c r="F76" s="50">
        <v>252468</v>
      </c>
      <c r="G76" s="175">
        <v>85</v>
      </c>
      <c r="H76" s="50">
        <v>1972</v>
      </c>
      <c r="I76" s="50">
        <v>2261</v>
      </c>
      <c r="J76" s="50">
        <v>4242</v>
      </c>
      <c r="K76" s="50">
        <v>179380</v>
      </c>
    </row>
    <row r="77" spans="2:11">
      <c r="B77" s="175">
        <v>69</v>
      </c>
      <c r="C77" s="50">
        <v>1325</v>
      </c>
      <c r="D77" s="50">
        <v>603</v>
      </c>
      <c r="E77" s="50">
        <v>1935</v>
      </c>
      <c r="F77" s="50">
        <v>254403</v>
      </c>
      <c r="G77" s="175">
        <v>84</v>
      </c>
      <c r="H77" s="50">
        <v>2515</v>
      </c>
      <c r="I77" s="50">
        <v>2727</v>
      </c>
      <c r="J77" s="50">
        <v>5253</v>
      </c>
      <c r="K77" s="50">
        <v>184633</v>
      </c>
    </row>
    <row r="78" spans="2:11">
      <c r="B78" s="175">
        <v>68</v>
      </c>
      <c r="C78" s="50">
        <v>4840</v>
      </c>
      <c r="D78" s="50">
        <v>1876</v>
      </c>
      <c r="E78" s="50">
        <v>6733</v>
      </c>
      <c r="F78" s="50">
        <v>261136</v>
      </c>
      <c r="G78" s="175">
        <v>83</v>
      </c>
      <c r="H78" s="50">
        <v>2240</v>
      </c>
      <c r="I78" s="50">
        <v>2444</v>
      </c>
      <c r="J78" s="50">
        <v>4695</v>
      </c>
      <c r="K78" s="50">
        <v>189328</v>
      </c>
    </row>
    <row r="79" spans="2:11">
      <c r="B79" s="175">
        <v>67</v>
      </c>
      <c r="C79" s="50">
        <v>715</v>
      </c>
      <c r="D79" s="50">
        <v>331</v>
      </c>
      <c r="E79" s="50">
        <v>1050</v>
      </c>
      <c r="F79" s="50">
        <v>262186</v>
      </c>
      <c r="G79" s="175">
        <v>82</v>
      </c>
      <c r="H79" s="50">
        <v>4464</v>
      </c>
      <c r="I79" s="50">
        <v>3490</v>
      </c>
      <c r="J79" s="50">
        <v>7965</v>
      </c>
      <c r="K79" s="50">
        <v>197293</v>
      </c>
    </row>
    <row r="80" spans="2:11">
      <c r="B80" s="175">
        <v>66</v>
      </c>
      <c r="C80" s="50">
        <v>674</v>
      </c>
      <c r="D80" s="50">
        <v>315</v>
      </c>
      <c r="E80" s="50">
        <v>993</v>
      </c>
      <c r="F80" s="50">
        <v>263179</v>
      </c>
      <c r="G80" s="175">
        <v>81</v>
      </c>
      <c r="H80" s="50">
        <v>2554</v>
      </c>
      <c r="I80" s="50">
        <v>3061</v>
      </c>
      <c r="J80" s="50">
        <v>5627</v>
      </c>
      <c r="K80" s="50">
        <v>202920</v>
      </c>
    </row>
    <row r="81" spans="2:11">
      <c r="B81" s="175">
        <v>65</v>
      </c>
      <c r="C81" s="50">
        <v>396</v>
      </c>
      <c r="D81" s="50">
        <v>175</v>
      </c>
      <c r="E81" s="50">
        <v>571</v>
      </c>
      <c r="F81" s="50">
        <v>263750</v>
      </c>
      <c r="G81" s="175">
        <v>80</v>
      </c>
      <c r="H81" s="50">
        <v>2889</v>
      </c>
      <c r="I81" s="50">
        <v>3089</v>
      </c>
      <c r="J81" s="50">
        <v>5986</v>
      </c>
      <c r="K81" s="50">
        <v>208906</v>
      </c>
    </row>
    <row r="82" spans="2:11">
      <c r="B82" s="175">
        <v>64</v>
      </c>
      <c r="C82" s="50">
        <v>282</v>
      </c>
      <c r="D82" s="50">
        <v>120</v>
      </c>
      <c r="E82" s="50">
        <v>403</v>
      </c>
      <c r="F82" s="50">
        <v>264153</v>
      </c>
      <c r="G82" s="175">
        <v>79</v>
      </c>
      <c r="H82" s="50">
        <v>4544</v>
      </c>
      <c r="I82" s="50">
        <v>4839</v>
      </c>
      <c r="J82" s="50">
        <v>9399</v>
      </c>
      <c r="K82" s="50">
        <v>218305</v>
      </c>
    </row>
    <row r="83" spans="2:11">
      <c r="B83" s="175">
        <v>63</v>
      </c>
      <c r="C83" s="50">
        <v>170</v>
      </c>
      <c r="D83" s="50">
        <v>93</v>
      </c>
      <c r="E83" s="50">
        <v>263</v>
      </c>
      <c r="F83" s="50">
        <v>264416</v>
      </c>
      <c r="G83" s="175">
        <v>78</v>
      </c>
      <c r="H83" s="50">
        <v>8789</v>
      </c>
      <c r="I83" s="50">
        <v>6961</v>
      </c>
      <c r="J83" s="50">
        <v>15794</v>
      </c>
      <c r="K83" s="50">
        <v>234099</v>
      </c>
    </row>
    <row r="84" spans="2:11">
      <c r="B84" s="175">
        <v>62</v>
      </c>
      <c r="C84" s="50">
        <v>159</v>
      </c>
      <c r="D84" s="50">
        <v>66</v>
      </c>
      <c r="E84" s="50">
        <v>225</v>
      </c>
      <c r="F84" s="50">
        <v>264641</v>
      </c>
      <c r="G84" s="175">
        <v>77</v>
      </c>
      <c r="H84" s="50">
        <v>6058</v>
      </c>
      <c r="I84" s="50">
        <v>6231</v>
      </c>
      <c r="J84" s="50">
        <v>12303</v>
      </c>
      <c r="K84" s="50">
        <v>246402</v>
      </c>
    </row>
    <row r="85" spans="2:11">
      <c r="B85" s="175">
        <v>61</v>
      </c>
      <c r="C85" s="50">
        <v>58</v>
      </c>
      <c r="D85" s="50">
        <v>25</v>
      </c>
      <c r="E85" s="50">
        <v>83</v>
      </c>
      <c r="F85" s="50">
        <v>264724</v>
      </c>
      <c r="G85" s="175">
        <v>76</v>
      </c>
      <c r="H85" s="50">
        <v>2949</v>
      </c>
      <c r="I85" s="50">
        <v>2738</v>
      </c>
      <c r="J85" s="50">
        <v>5701</v>
      </c>
      <c r="K85" s="50">
        <v>252103</v>
      </c>
    </row>
    <row r="86" spans="2:11">
      <c r="B86" s="175">
        <v>60</v>
      </c>
      <c r="C86" s="50">
        <v>102</v>
      </c>
      <c r="D86" s="50">
        <v>42</v>
      </c>
      <c r="E86" s="50">
        <v>145</v>
      </c>
      <c r="F86" s="50">
        <v>264869</v>
      </c>
      <c r="G86" s="175">
        <v>75</v>
      </c>
      <c r="H86" s="50">
        <v>1533</v>
      </c>
      <c r="I86" s="50">
        <v>1683</v>
      </c>
      <c r="J86" s="50">
        <v>3224</v>
      </c>
      <c r="K86" s="50">
        <v>255327</v>
      </c>
    </row>
    <row r="87" spans="2:11">
      <c r="B87" s="175">
        <v>59</v>
      </c>
      <c r="C87" s="50">
        <v>47</v>
      </c>
      <c r="D87" s="50">
        <v>18</v>
      </c>
      <c r="E87" s="50">
        <v>67</v>
      </c>
      <c r="F87" s="50">
        <v>264936</v>
      </c>
      <c r="G87" s="175">
        <v>74</v>
      </c>
      <c r="H87" s="50">
        <v>1564</v>
      </c>
      <c r="I87" s="50">
        <v>1507</v>
      </c>
      <c r="J87" s="50">
        <v>3075</v>
      </c>
      <c r="K87" s="50">
        <v>258402</v>
      </c>
    </row>
    <row r="88" spans="2:11">
      <c r="B88" s="175">
        <v>58</v>
      </c>
      <c r="C88" s="50">
        <v>36</v>
      </c>
      <c r="D88" s="50">
        <v>16</v>
      </c>
      <c r="E88" s="50">
        <v>52</v>
      </c>
      <c r="F88" s="50">
        <v>264988</v>
      </c>
      <c r="G88" s="175">
        <v>73</v>
      </c>
      <c r="H88" s="50">
        <v>890</v>
      </c>
      <c r="I88" s="50">
        <v>830</v>
      </c>
      <c r="J88" s="50">
        <v>1721</v>
      </c>
      <c r="K88" s="50">
        <v>260123</v>
      </c>
    </row>
    <row r="89" spans="2:11">
      <c r="B89" s="175">
        <v>57</v>
      </c>
      <c r="C89" s="50">
        <v>335</v>
      </c>
      <c r="D89" s="50">
        <v>128</v>
      </c>
      <c r="E89" s="50">
        <v>465</v>
      </c>
      <c r="F89" s="50">
        <v>265453</v>
      </c>
      <c r="G89" s="175">
        <v>72</v>
      </c>
      <c r="H89" s="50">
        <v>698</v>
      </c>
      <c r="I89" s="50">
        <v>692</v>
      </c>
      <c r="J89" s="50">
        <v>1393</v>
      </c>
      <c r="K89" s="50">
        <v>261516</v>
      </c>
    </row>
    <row r="90" spans="2:11">
      <c r="B90" s="175">
        <v>55</v>
      </c>
      <c r="C90" s="50">
        <v>784</v>
      </c>
      <c r="D90" s="50">
        <v>302</v>
      </c>
      <c r="E90" s="50">
        <v>1094</v>
      </c>
      <c r="F90" s="50">
        <v>266547</v>
      </c>
      <c r="G90" s="175">
        <v>71</v>
      </c>
      <c r="H90" s="50">
        <v>694</v>
      </c>
      <c r="I90" s="50">
        <v>590</v>
      </c>
      <c r="J90" s="50">
        <v>1285</v>
      </c>
      <c r="K90" s="50">
        <v>262801</v>
      </c>
    </row>
    <row r="91" spans="2:11">
      <c r="B91" s="175"/>
      <c r="C91" s="50"/>
      <c r="D91" s="50"/>
      <c r="E91" s="50"/>
      <c r="F91" s="50"/>
      <c r="G91" s="175">
        <v>70</v>
      </c>
      <c r="H91" s="50">
        <v>237</v>
      </c>
      <c r="I91" s="50">
        <v>227</v>
      </c>
      <c r="J91" s="50">
        <v>464</v>
      </c>
      <c r="K91" s="50">
        <v>263265</v>
      </c>
    </row>
    <row r="92" spans="2:11">
      <c r="B92" s="175"/>
      <c r="C92" s="50"/>
      <c r="D92" s="50"/>
      <c r="E92" s="50"/>
      <c r="F92" s="50"/>
      <c r="G92" s="175">
        <v>69</v>
      </c>
      <c r="H92" s="50">
        <v>262</v>
      </c>
      <c r="I92" s="50">
        <v>229</v>
      </c>
      <c r="J92" s="50">
        <v>491</v>
      </c>
      <c r="K92" s="50">
        <v>263756</v>
      </c>
    </row>
    <row r="93" spans="2:11">
      <c r="B93" s="175"/>
      <c r="C93" s="50"/>
      <c r="D93" s="50"/>
      <c r="E93" s="50"/>
      <c r="F93" s="50"/>
      <c r="G93" s="175">
        <v>68</v>
      </c>
      <c r="H93" s="50">
        <v>589</v>
      </c>
      <c r="I93" s="50">
        <v>264</v>
      </c>
      <c r="J93" s="50">
        <v>854</v>
      </c>
      <c r="K93" s="50">
        <v>264610</v>
      </c>
    </row>
    <row r="94" spans="2:11" ht="17.5" thickBot="1">
      <c r="B94" s="175"/>
      <c r="C94" s="50"/>
      <c r="D94" s="50"/>
      <c r="E94" s="50"/>
      <c r="F94" s="50"/>
      <c r="G94" s="175">
        <v>66</v>
      </c>
      <c r="H94" s="50">
        <v>793</v>
      </c>
      <c r="I94" s="50">
        <v>433</v>
      </c>
      <c r="J94" s="50">
        <v>1235</v>
      </c>
      <c r="K94" s="50">
        <v>265845</v>
      </c>
    </row>
    <row r="95" spans="2:11" ht="17.5" thickBot="1">
      <c r="B95" s="8"/>
      <c r="C95" s="12"/>
      <c r="D95" s="12"/>
      <c r="E95" s="12"/>
      <c r="F95" s="10"/>
      <c r="G95" s="45"/>
      <c r="H95" s="51"/>
      <c r="I95" s="51"/>
      <c r="J95" s="51"/>
      <c r="K95" s="50"/>
    </row>
    <row r="96" spans="2:11" ht="17.5" thickBot="1">
      <c r="B96" s="8"/>
      <c r="C96" s="12"/>
      <c r="D96" s="12"/>
      <c r="E96" s="12"/>
      <c r="F96" s="10"/>
      <c r="G96" s="45"/>
      <c r="H96" s="51"/>
      <c r="I96" s="51"/>
      <c r="J96" s="51"/>
      <c r="K96" s="50"/>
    </row>
    <row r="97" spans="2:11" ht="17.5" thickBot="1">
      <c r="B97" s="8"/>
      <c r="C97" s="12"/>
      <c r="D97" s="12"/>
      <c r="E97" s="12"/>
      <c r="F97" s="10"/>
      <c r="G97" s="45"/>
      <c r="H97" s="51"/>
      <c r="I97" s="51"/>
      <c r="J97" s="51"/>
      <c r="K97" s="50"/>
    </row>
    <row r="98" spans="2:11" ht="17.5" thickBot="1">
      <c r="B98" s="8"/>
      <c r="C98" s="12"/>
      <c r="D98" s="12"/>
      <c r="E98" s="12"/>
      <c r="F98" s="10"/>
      <c r="G98" s="45"/>
      <c r="H98" s="51"/>
      <c r="I98" s="51"/>
      <c r="J98" s="51"/>
      <c r="K98" s="50"/>
    </row>
    <row r="99" spans="2:11" ht="17.5" thickBot="1">
      <c r="B99" s="8"/>
      <c r="C99" s="12"/>
      <c r="D99" s="12"/>
      <c r="E99" s="12"/>
      <c r="F99" s="10"/>
      <c r="G99" s="45"/>
      <c r="H99" s="51"/>
      <c r="I99" s="51"/>
      <c r="J99" s="51"/>
      <c r="K99" s="50"/>
    </row>
    <row r="100" spans="2:11" ht="17.5" thickBot="1">
      <c r="B100" s="8"/>
      <c r="C100" s="12"/>
      <c r="D100" s="12"/>
      <c r="E100" s="12"/>
      <c r="F100" s="10"/>
      <c r="G100" s="43"/>
      <c r="H100" s="44"/>
      <c r="I100" s="44"/>
      <c r="J100" s="44"/>
      <c r="K100" s="44"/>
    </row>
    <row r="101" spans="2:11" ht="17.5" thickBot="1">
      <c r="B101" s="8"/>
      <c r="C101" s="12"/>
      <c r="D101" s="12"/>
      <c r="E101" s="12"/>
      <c r="F101" s="10"/>
      <c r="G101" s="45"/>
      <c r="H101" s="46"/>
      <c r="I101" s="46"/>
      <c r="J101" s="46"/>
      <c r="K101" s="46"/>
    </row>
    <row r="102" spans="2:11" ht="17.5" thickBot="1">
      <c r="B102" s="8"/>
      <c r="C102" s="12"/>
      <c r="D102" s="12"/>
      <c r="E102" s="12"/>
      <c r="F102" s="10"/>
      <c r="G102" s="45"/>
      <c r="H102" s="46"/>
      <c r="I102" s="46"/>
      <c r="J102" s="46"/>
      <c r="K102" s="46"/>
    </row>
    <row r="103" spans="2:11" ht="17.5" thickBot="1">
      <c r="B103" s="8"/>
      <c r="C103" s="12"/>
      <c r="D103" s="12"/>
      <c r="E103" s="12"/>
      <c r="F103" s="10"/>
    </row>
    <row r="104" spans="2:11" ht="17.5" thickBot="1">
      <c r="B104" s="8"/>
      <c r="C104" s="12"/>
      <c r="D104" s="12"/>
      <c r="E104" s="12"/>
      <c r="F104" s="10"/>
    </row>
    <row r="105" spans="2:11" ht="17.5" thickBot="1">
      <c r="B105" s="8"/>
      <c r="C105" s="12"/>
      <c r="D105" s="12"/>
      <c r="E105" s="12"/>
      <c r="F105" s="10"/>
    </row>
    <row r="106" spans="2:11" ht="17.5" thickBot="1">
      <c r="B106" s="8"/>
      <c r="C106" s="12"/>
      <c r="D106" s="12"/>
      <c r="E106" s="12"/>
      <c r="F106" s="10"/>
    </row>
    <row r="107" spans="2:11" ht="17.5" thickBot="1">
      <c r="B107" s="9"/>
      <c r="C107" s="15"/>
      <c r="D107" s="15"/>
      <c r="E107" s="15"/>
      <c r="F107" s="11"/>
    </row>
    <row r="108" spans="2:11" ht="17.5" thickBot="1">
      <c r="B108" s="7"/>
      <c r="C108" s="13"/>
      <c r="D108" s="13"/>
      <c r="E108" s="13"/>
      <c r="F108" s="16"/>
    </row>
    <row r="109" spans="2:11" ht="17.5" thickBot="1">
      <c r="B109" s="8"/>
      <c r="C109" s="12"/>
      <c r="D109" s="12"/>
      <c r="E109" s="12"/>
      <c r="F109" s="16"/>
    </row>
    <row r="110" spans="2:11" ht="17.5" thickBot="1">
      <c r="B110" s="8"/>
      <c r="C110" s="12"/>
      <c r="D110" s="12"/>
      <c r="E110" s="12"/>
      <c r="F110" s="16"/>
    </row>
    <row r="111" spans="2:11" ht="17.5" thickBot="1">
      <c r="B111" s="8"/>
      <c r="C111" s="12"/>
      <c r="D111" s="12"/>
      <c r="E111" s="12"/>
      <c r="F111" s="16"/>
    </row>
    <row r="112" spans="2:11" ht="17.5" thickBot="1">
      <c r="B112" s="8"/>
      <c r="C112" s="12"/>
      <c r="D112" s="12"/>
      <c r="E112" s="12"/>
      <c r="F112" s="16"/>
    </row>
    <row r="113" spans="2:6" ht="17.5" thickBot="1">
      <c r="B113" s="8"/>
      <c r="C113" s="12"/>
      <c r="D113" s="12"/>
      <c r="E113" s="12"/>
      <c r="F113" s="16"/>
    </row>
    <row r="114" spans="2:6" ht="17.5" thickBot="1">
      <c r="B114" s="8"/>
      <c r="C114" s="12"/>
      <c r="D114" s="12"/>
      <c r="E114" s="12"/>
      <c r="F114" s="16"/>
    </row>
    <row r="115" spans="2:6" ht="17.5" thickBot="1">
      <c r="B115" s="8"/>
      <c r="C115" s="12"/>
      <c r="D115" s="12"/>
      <c r="E115" s="12"/>
      <c r="F115" s="16"/>
    </row>
    <row r="116" spans="2:6" ht="17.5" thickBot="1">
      <c r="B116" s="8"/>
      <c r="C116" s="12"/>
      <c r="D116" s="12"/>
      <c r="E116" s="12"/>
      <c r="F116" s="16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B1:S89"/>
  <sheetViews>
    <sheetView tabSelected="1" zoomScale="70" zoomScaleNormal="70" workbookViewId="0">
      <selection activeCell="C8" sqref="C8"/>
    </sheetView>
  </sheetViews>
  <sheetFormatPr defaultRowHeight="17"/>
  <cols>
    <col min="1" max="1" width="8.6640625" style="2"/>
    <col min="2" max="2" width="17" style="1" customWidth="1"/>
    <col min="3" max="3" width="19.58203125" style="1" customWidth="1"/>
    <col min="4" max="4" width="10.08203125" style="1" customWidth="1"/>
    <col min="5" max="5" width="10.08203125" style="2" customWidth="1"/>
    <col min="6" max="6" width="8.6640625" style="2"/>
    <col min="7" max="7" width="12.33203125" style="2" customWidth="1"/>
    <col min="8" max="11" width="16.25" style="2" customWidth="1"/>
    <col min="12" max="12" width="8.6640625" style="2"/>
    <col min="13" max="14" width="8.6640625" style="52"/>
    <col min="15" max="18" width="7.9140625" style="2" hidden="1" customWidth="1"/>
    <col min="19" max="19" width="8.6640625" style="2" customWidth="1"/>
    <col min="20" max="16384" width="8.6640625" style="2"/>
  </cols>
  <sheetData>
    <row r="1" spans="2:18" ht="17.5" thickBot="1">
      <c r="O1" s="2">
        <v>0</v>
      </c>
      <c r="P1" s="2">
        <v>0</v>
      </c>
      <c r="Q1" s="2">
        <v>0</v>
      </c>
      <c r="R1" s="2">
        <v>0</v>
      </c>
    </row>
    <row r="2" spans="2:18" ht="21" customHeight="1">
      <c r="B2" s="22" t="s">
        <v>7</v>
      </c>
      <c r="C2" s="248" t="s">
        <v>71</v>
      </c>
      <c r="D2" s="248"/>
      <c r="E2" s="249"/>
      <c r="L2" s="52"/>
      <c r="N2" s="2"/>
      <c r="O2" s="2">
        <v>2</v>
      </c>
      <c r="P2" s="2">
        <v>2</v>
      </c>
      <c r="Q2" s="2">
        <v>2</v>
      </c>
      <c r="R2" s="2">
        <v>2</v>
      </c>
    </row>
    <row r="3" spans="2:18" ht="21" customHeight="1" thickBot="1">
      <c r="B3" s="23" t="s">
        <v>70</v>
      </c>
      <c r="C3" s="250" t="s">
        <v>55</v>
      </c>
      <c r="D3" s="250"/>
      <c r="E3" s="251"/>
      <c r="O3" s="2">
        <v>3</v>
      </c>
      <c r="P3" s="2">
        <v>3</v>
      </c>
      <c r="Q3" s="2">
        <v>3</v>
      </c>
      <c r="R3" s="2">
        <v>3</v>
      </c>
    </row>
    <row r="4" spans="2:18" ht="17.5" thickBot="1">
      <c r="I4" s="24"/>
      <c r="O4" s="2">
        <v>4</v>
      </c>
      <c r="P4" s="2">
        <v>4</v>
      </c>
      <c r="Q4" s="2">
        <v>4</v>
      </c>
      <c r="R4" s="2">
        <v>4</v>
      </c>
    </row>
    <row r="5" spans="2:18" ht="21" customHeight="1">
      <c r="B5" s="214" t="s">
        <v>24</v>
      </c>
      <c r="C5" s="215"/>
      <c r="D5" s="215"/>
      <c r="E5" s="216"/>
      <c r="G5" s="227" t="s">
        <v>25</v>
      </c>
      <c r="H5" s="228"/>
      <c r="I5" s="229"/>
      <c r="O5" s="2">
        <v>5</v>
      </c>
      <c r="P5" s="2">
        <v>5</v>
      </c>
      <c r="Q5" s="2">
        <v>5</v>
      </c>
      <c r="R5" s="2">
        <v>5</v>
      </c>
    </row>
    <row r="6" spans="2:18" ht="21" customHeight="1" thickBot="1">
      <c r="B6" s="217"/>
      <c r="C6" s="218"/>
      <c r="D6" s="218"/>
      <c r="E6" s="219"/>
      <c r="G6" s="230"/>
      <c r="H6" s="231"/>
      <c r="I6" s="232"/>
      <c r="O6" s="2">
        <v>6</v>
      </c>
      <c r="P6" s="2">
        <v>6</v>
      </c>
      <c r="Q6" s="2">
        <v>6</v>
      </c>
      <c r="R6" s="2">
        <v>6</v>
      </c>
    </row>
    <row r="7" spans="2:18" ht="21" customHeight="1" thickBot="1">
      <c r="B7" s="72" t="s">
        <v>39</v>
      </c>
      <c r="C7" s="73" t="s">
        <v>48</v>
      </c>
      <c r="D7" s="223" t="s">
        <v>38</v>
      </c>
      <c r="E7" s="224"/>
      <c r="F7" s="67"/>
      <c r="G7" s="72" t="s">
        <v>39</v>
      </c>
      <c r="H7" s="73" t="s">
        <v>40</v>
      </c>
      <c r="I7" s="74" t="s">
        <v>38</v>
      </c>
      <c r="O7" s="2">
        <v>7</v>
      </c>
      <c r="P7" s="2">
        <v>7</v>
      </c>
      <c r="Q7" s="2">
        <v>7</v>
      </c>
      <c r="R7" s="2">
        <v>7</v>
      </c>
    </row>
    <row r="8" spans="2:18" ht="21" customHeight="1">
      <c r="B8" s="75" t="s">
        <v>41</v>
      </c>
      <c r="C8" s="76">
        <v>76</v>
      </c>
      <c r="D8" s="225">
        <v>24</v>
      </c>
      <c r="E8" s="226"/>
      <c r="F8" s="67"/>
      <c r="G8" s="75" t="s">
        <v>41</v>
      </c>
      <c r="H8" s="76">
        <v>125</v>
      </c>
      <c r="I8" s="77">
        <v>22</v>
      </c>
      <c r="O8" s="2">
        <v>8</v>
      </c>
      <c r="P8" s="2">
        <v>8</v>
      </c>
      <c r="Q8" s="2">
        <v>8</v>
      </c>
      <c r="R8" s="2">
        <v>8</v>
      </c>
    </row>
    <row r="9" spans="2:18" ht="21" customHeight="1" thickBot="1">
      <c r="B9" s="78" t="s">
        <v>42</v>
      </c>
      <c r="C9" s="79">
        <v>74</v>
      </c>
      <c r="D9" s="252">
        <v>26</v>
      </c>
      <c r="E9" s="253"/>
      <c r="F9" s="67"/>
      <c r="G9" s="78" t="s">
        <v>42</v>
      </c>
      <c r="H9" s="79">
        <v>124</v>
      </c>
      <c r="I9" s="80">
        <v>15</v>
      </c>
      <c r="O9" s="2">
        <v>9</v>
      </c>
      <c r="P9" s="2">
        <v>9</v>
      </c>
      <c r="Q9" s="2">
        <v>9</v>
      </c>
      <c r="R9" s="2">
        <v>9</v>
      </c>
    </row>
    <row r="10" spans="2:18" ht="21" customHeight="1" thickBot="1">
      <c r="B10" s="220" t="s">
        <v>49</v>
      </c>
      <c r="C10" s="221"/>
      <c r="D10" s="221"/>
      <c r="E10" s="222"/>
      <c r="F10" s="67"/>
      <c r="G10" s="233" t="s">
        <v>50</v>
      </c>
      <c r="H10" s="234"/>
      <c r="I10" s="235"/>
      <c r="O10" s="2">
        <v>10</v>
      </c>
      <c r="P10" s="2">
        <v>10</v>
      </c>
      <c r="Q10" s="2">
        <v>10</v>
      </c>
      <c r="R10" s="2">
        <v>10</v>
      </c>
    </row>
    <row r="11" spans="2:18" ht="21" customHeight="1">
      <c r="B11" s="72" t="s">
        <v>43</v>
      </c>
      <c r="C11" s="73" t="s">
        <v>40</v>
      </c>
      <c r="D11" s="73" t="s">
        <v>44</v>
      </c>
      <c r="E11" s="74" t="s">
        <v>45</v>
      </c>
      <c r="F11" s="67"/>
      <c r="G11" s="72" t="s">
        <v>43</v>
      </c>
      <c r="H11" s="223" t="s">
        <v>51</v>
      </c>
      <c r="I11" s="224"/>
      <c r="O11" s="2">
        <v>11</v>
      </c>
      <c r="P11" s="2">
        <v>11</v>
      </c>
      <c r="Q11" s="2">
        <v>11</v>
      </c>
      <c r="R11" s="2">
        <v>11</v>
      </c>
    </row>
    <row r="12" spans="2:18" ht="21" customHeight="1">
      <c r="B12" s="75" t="s">
        <v>52</v>
      </c>
      <c r="C12" s="63">
        <f>ROUND($C$8*$C$21+$D$8*$C$22+$C$24,0)</f>
        <v>140</v>
      </c>
      <c r="D12" s="171">
        <f>VLOOKUP($C12, '국어 백분위 표'!$B$6:$D$117, 3, FALSE)</f>
        <v>99.847306478782343</v>
      </c>
      <c r="E12" s="64">
        <f>VLOOKUP($C12, '국어 백분위 표'!$B$6:$D$117, 2, FALSE)</f>
        <v>1</v>
      </c>
      <c r="F12" s="67"/>
      <c r="G12" s="75" t="s">
        <v>52</v>
      </c>
      <c r="H12" s="240">
        <f>IF(AND($M$36="불가능", $N$36="불가능"), "가능한 케이스 없음", IF(OR(M36="불가능", N36="불가능"), MIN(M36, N36), IF(M36=N36, M36, M36&amp;" 또는 "&amp;N36)))</f>
        <v>82</v>
      </c>
      <c r="I12" s="241"/>
      <c r="O12" s="2">
        <v>12</v>
      </c>
      <c r="P12" s="2">
        <v>12</v>
      </c>
      <c r="Q12" s="2">
        <v>12</v>
      </c>
      <c r="R12" s="2">
        <v>12</v>
      </c>
    </row>
    <row r="13" spans="2:18" ht="21" customHeight="1">
      <c r="B13" s="75" t="s">
        <v>53</v>
      </c>
      <c r="C13" s="63">
        <f>ROUND($C$8*$C$21+$D$8*$C$23+$C$25,0)</f>
        <v>141</v>
      </c>
      <c r="D13" s="171">
        <f>VLOOKUP($C13, '국어 백분위 표'!$B$6:$D$117, 3, FALSE)</f>
        <v>99.926654586245576</v>
      </c>
      <c r="E13" s="64">
        <f>VLOOKUP($C13, '국어 백분위 표'!$B$6:$D$117, 2, FALSE)</f>
        <v>1</v>
      </c>
      <c r="F13" s="67"/>
      <c r="G13" s="75" t="s">
        <v>53</v>
      </c>
      <c r="H13" s="238">
        <f>IF(AND(M37="불가능", N37="불가능"), "가능한 케이스 없음", IF(OR(M37="불가능", N37="불가능"), MIN(M37, N37), IF(M37=N37, M37, M37&amp;" 또는 "&amp;N37)))</f>
        <v>81</v>
      </c>
      <c r="I13" s="239"/>
      <c r="O13" s="2">
        <v>13</v>
      </c>
      <c r="P13" s="2">
        <v>13</v>
      </c>
      <c r="Q13" s="2">
        <v>13</v>
      </c>
      <c r="R13" s="2">
        <v>13</v>
      </c>
    </row>
    <row r="14" spans="2:18" ht="21" customHeight="1">
      <c r="B14" s="75" t="s">
        <v>54</v>
      </c>
      <c r="C14" s="63">
        <f>ROUND($C$9*$C$27+$D$9*$C$28+$C$31,0)</f>
        <v>154</v>
      </c>
      <c r="D14" s="171">
        <f>VLOOKUP($C14, '수학 백분위 표'!$B$6:$D$117, 3, FALSE)</f>
        <v>99.932667531832465</v>
      </c>
      <c r="E14" s="64">
        <f>VLOOKUP($C14, '수학 백분위 표'!$B$7:$D$118, 2, FALSE)</f>
        <v>1</v>
      </c>
      <c r="F14" s="67"/>
      <c r="G14" s="75" t="s">
        <v>54</v>
      </c>
      <c r="H14" s="238">
        <f>IF(AND(M38="불가능", N38="불가능"), "가능한 케이스 없음", IF(OR(M38="불가능", N38="불가능"), MIN(M38, N38), IF(M38=N38, M38, M38&amp;" 또는 "&amp;N38)))</f>
        <v>66</v>
      </c>
      <c r="I14" s="239"/>
      <c r="O14" s="2">
        <v>14</v>
      </c>
      <c r="P14" s="2">
        <v>14</v>
      </c>
      <c r="Q14" s="2">
        <v>14</v>
      </c>
      <c r="R14" s="2">
        <v>14</v>
      </c>
    </row>
    <row r="15" spans="2:18" ht="21" customHeight="1">
      <c r="B15" s="75" t="s">
        <v>46</v>
      </c>
      <c r="C15" s="63">
        <f>ROUND($C$9*$C$27+$D$9*$C$29+$C$32,0)</f>
        <v>157</v>
      </c>
      <c r="D15" s="171">
        <f>VLOOKUP($C15, '수학 백분위 표'!$B$6:$D$117, 3, FALSE)</f>
        <v>99.969343038236573</v>
      </c>
      <c r="E15" s="64">
        <f>VLOOKUP($C15, '수학 백분위 표'!$B$6:$D$118, 2, FALSE)</f>
        <v>1</v>
      </c>
      <c r="F15" s="67"/>
      <c r="G15" s="75" t="s">
        <v>46</v>
      </c>
      <c r="H15" s="238">
        <f>IF(AND(M39="불가능", N39="불가능"), "가능한 케이스 없음", IF(OR(M39="불가능", N39="불가능"), MIN(M39, N39), IF(M39=N39, M39, M39&amp;" 또는 "&amp;N39)))</f>
        <v>63</v>
      </c>
      <c r="I15" s="239"/>
      <c r="O15" s="2">
        <v>15</v>
      </c>
      <c r="P15" s="2">
        <v>15</v>
      </c>
      <c r="Q15" s="2">
        <v>15</v>
      </c>
      <c r="R15" s="2">
        <v>15</v>
      </c>
    </row>
    <row r="16" spans="2:18" ht="21" customHeight="1" thickBot="1">
      <c r="B16" s="78" t="s">
        <v>47</v>
      </c>
      <c r="C16" s="65">
        <f>ROUND($C$9*$C$27+$D$9*$C$30+$C$33,0)</f>
        <v>153</v>
      </c>
      <c r="D16" s="172">
        <f>VLOOKUP($C16, '수학 백분위 표'!$B$6:$D$117, 3, FALSE)</f>
        <v>99.859880757584307</v>
      </c>
      <c r="E16" s="66">
        <f>VLOOKUP($C16, '수학 백분위 표'!$B$6:$D$118, 2, FALSE)</f>
        <v>1</v>
      </c>
      <c r="F16" s="67"/>
      <c r="G16" s="78" t="s">
        <v>47</v>
      </c>
      <c r="H16" s="236">
        <f>IF(AND(M40="불가능", N40="불가능"), "가능한 케이스 없음", IF(OR(M40="불가능", N40="불가능"), MIN(M40, N40), IF(M40=N40, M40, M40&amp;" 또는 "&amp;N40)))</f>
        <v>66</v>
      </c>
      <c r="I16" s="237"/>
      <c r="J16"/>
      <c r="O16" s="2">
        <v>16</v>
      </c>
      <c r="P16" s="2">
        <v>16</v>
      </c>
      <c r="Q16" s="2">
        <v>16</v>
      </c>
      <c r="R16" s="2">
        <v>16</v>
      </c>
    </row>
    <row r="17" spans="2:18">
      <c r="B17" s="60"/>
      <c r="C17" s="60"/>
      <c r="D17" s="60"/>
      <c r="E17" s="61"/>
      <c r="G17" s="61"/>
      <c r="H17" s="61"/>
      <c r="I17" s="61"/>
      <c r="O17" s="2">
        <v>17</v>
      </c>
      <c r="P17" s="2">
        <v>17</v>
      </c>
      <c r="Q17" s="2">
        <v>17</v>
      </c>
      <c r="R17" s="2">
        <v>17</v>
      </c>
    </row>
    <row r="18" spans="2:18">
      <c r="O18" s="2">
        <v>18</v>
      </c>
      <c r="P18" s="2">
        <v>18</v>
      </c>
      <c r="Q18" s="2">
        <v>18</v>
      </c>
      <c r="R18" s="2">
        <v>18</v>
      </c>
    </row>
    <row r="19" spans="2:18">
      <c r="G19"/>
      <c r="O19" s="2">
        <v>19</v>
      </c>
      <c r="P19" s="2">
        <v>19</v>
      </c>
      <c r="Q19" s="2">
        <v>19</v>
      </c>
      <c r="R19" s="2">
        <v>19</v>
      </c>
    </row>
    <row r="20" spans="2:18" ht="17.5" thickBot="1">
      <c r="O20" s="2">
        <v>20</v>
      </c>
      <c r="P20" s="2">
        <v>20</v>
      </c>
      <c r="Q20" s="2">
        <v>20</v>
      </c>
      <c r="R20" s="2">
        <v>20</v>
      </c>
    </row>
    <row r="21" spans="2:18" ht="21" customHeight="1" thickBot="1">
      <c r="B21" s="53" t="s">
        <v>23</v>
      </c>
      <c r="C21" s="54">
        <v>0.86899999999999999</v>
      </c>
      <c r="G21" s="242" t="s">
        <v>33</v>
      </c>
      <c r="H21" s="243"/>
      <c r="I21" s="243"/>
      <c r="J21" s="244"/>
      <c r="O21" s="2">
        <v>21</v>
      </c>
      <c r="P21" s="2">
        <v>21</v>
      </c>
      <c r="Q21" s="2">
        <v>21</v>
      </c>
      <c r="R21" s="2">
        <v>21</v>
      </c>
    </row>
    <row r="22" spans="2:18" ht="21" customHeight="1">
      <c r="B22" s="55" t="s">
        <v>9</v>
      </c>
      <c r="C22" s="56">
        <v>0.78700000000000003</v>
      </c>
      <c r="G22" s="25"/>
      <c r="H22" s="26" t="s">
        <v>19</v>
      </c>
      <c r="I22" s="26" t="s">
        <v>21</v>
      </c>
      <c r="J22" s="27" t="s">
        <v>28</v>
      </c>
      <c r="O22" s="2">
        <v>22</v>
      </c>
      <c r="P22" s="2">
        <v>22</v>
      </c>
      <c r="Q22" s="2">
        <v>22</v>
      </c>
      <c r="R22" s="2">
        <v>22</v>
      </c>
    </row>
    <row r="23" spans="2:18" ht="21" customHeight="1">
      <c r="B23" s="55" t="s">
        <v>10</v>
      </c>
      <c r="C23" s="56">
        <v>0.754</v>
      </c>
      <c r="G23" s="28" t="s">
        <v>5</v>
      </c>
      <c r="H23" s="29">
        <v>168097</v>
      </c>
      <c r="I23" s="29">
        <v>98450</v>
      </c>
      <c r="J23" s="30">
        <f>H23+I23</f>
        <v>266547</v>
      </c>
      <c r="K23" s="31"/>
      <c r="L23" s="31"/>
      <c r="O23" s="2">
        <v>23</v>
      </c>
      <c r="P23" s="2">
        <v>24</v>
      </c>
      <c r="Q23" s="2">
        <v>23</v>
      </c>
      <c r="R23" s="2">
        <v>23</v>
      </c>
    </row>
    <row r="24" spans="2:18" ht="21" customHeight="1">
      <c r="B24" s="55" t="s">
        <v>11</v>
      </c>
      <c r="C24" s="56">
        <v>55.3</v>
      </c>
      <c r="G24" s="32" t="s">
        <v>29</v>
      </c>
      <c r="H24" s="33">
        <v>33.479999999999997</v>
      </c>
      <c r="I24" s="33">
        <v>46.09</v>
      </c>
      <c r="J24" s="34">
        <f>(H24*$H$23+I24*$I$23)/$J$23</f>
        <v>38.137544448071068</v>
      </c>
      <c r="K24" s="31"/>
      <c r="L24" s="31"/>
      <c r="O24" s="2">
        <v>24</v>
      </c>
      <c r="P24" s="35"/>
      <c r="Q24" s="2">
        <v>24</v>
      </c>
      <c r="R24" s="2">
        <v>24</v>
      </c>
    </row>
    <row r="25" spans="2:18" ht="21" customHeight="1" thickBot="1">
      <c r="B25" s="57" t="s">
        <v>12</v>
      </c>
      <c r="C25" s="58">
        <v>56.8</v>
      </c>
      <c r="G25" s="32" t="s">
        <v>30</v>
      </c>
      <c r="H25" s="33">
        <f>H26-H24</f>
        <v>13.080000000000005</v>
      </c>
      <c r="I25" s="33">
        <f>I26-I24</f>
        <v>16.25</v>
      </c>
      <c r="J25" s="34">
        <f t="shared" ref="J25:J26" si="0">(H25*$H$23+I25*$I$23)/$J$23</f>
        <v>14.25084979384499</v>
      </c>
      <c r="K25" s="31"/>
      <c r="L25" s="31"/>
      <c r="O25" s="2">
        <v>25</v>
      </c>
      <c r="P25" s="35"/>
      <c r="Q25" s="2">
        <v>25</v>
      </c>
      <c r="R25" s="2">
        <v>26</v>
      </c>
    </row>
    <row r="26" spans="2:18" ht="21" customHeight="1" thickBot="1">
      <c r="B26" s="59"/>
      <c r="C26" s="59"/>
      <c r="F26" s="35"/>
      <c r="G26" s="36" t="s">
        <v>31</v>
      </c>
      <c r="H26" s="37">
        <v>46.56</v>
      </c>
      <c r="I26" s="37">
        <v>62.34</v>
      </c>
      <c r="J26" s="38">
        <f t="shared" si="0"/>
        <v>52.38839424191606</v>
      </c>
      <c r="K26" s="35"/>
      <c r="L26" s="35"/>
      <c r="O26" s="2">
        <v>26</v>
      </c>
      <c r="Q26" s="2">
        <v>26</v>
      </c>
    </row>
    <row r="27" spans="2:18" ht="21" customHeight="1" thickBot="1">
      <c r="B27" s="53" t="s">
        <v>27</v>
      </c>
      <c r="C27" s="54">
        <v>0.84499999999999997</v>
      </c>
      <c r="F27" s="35"/>
      <c r="G27" s="35"/>
      <c r="H27" s="35"/>
      <c r="I27" s="35"/>
      <c r="J27" s="35"/>
      <c r="K27" s="35"/>
      <c r="L27" s="35"/>
      <c r="O27" s="2">
        <v>27</v>
      </c>
      <c r="Q27" s="2">
        <v>27</v>
      </c>
    </row>
    <row r="28" spans="2:18" ht="21" customHeight="1" thickBot="1">
      <c r="B28" s="55" t="s">
        <v>15</v>
      </c>
      <c r="C28" s="56">
        <v>0.99299999999999999</v>
      </c>
      <c r="F28" s="35"/>
      <c r="G28" s="245" t="s">
        <v>34</v>
      </c>
      <c r="H28" s="246"/>
      <c r="I28" s="246"/>
      <c r="J28" s="246"/>
      <c r="K28" s="247"/>
      <c r="O28" s="2">
        <v>28</v>
      </c>
      <c r="Q28" s="2">
        <v>28</v>
      </c>
    </row>
    <row r="29" spans="2:18" ht="21" customHeight="1">
      <c r="B29" s="55" t="s">
        <v>16</v>
      </c>
      <c r="C29" s="56">
        <v>1.0129999999999999</v>
      </c>
      <c r="F29" s="35"/>
      <c r="G29" s="39"/>
      <c r="H29" s="40" t="s">
        <v>20</v>
      </c>
      <c r="I29" s="40" t="s">
        <v>35</v>
      </c>
      <c r="J29" s="40" t="s">
        <v>36</v>
      </c>
      <c r="K29" s="41" t="s">
        <v>28</v>
      </c>
      <c r="O29" s="2">
        <v>29</v>
      </c>
      <c r="Q29" s="2">
        <v>29</v>
      </c>
    </row>
    <row r="30" spans="2:18" ht="21" customHeight="1">
      <c r="B30" s="55" t="s">
        <v>13</v>
      </c>
      <c r="C30" s="56">
        <v>0.88</v>
      </c>
      <c r="F30" s="35"/>
      <c r="G30" s="32" t="s">
        <v>5</v>
      </c>
      <c r="H30" s="29">
        <v>129586</v>
      </c>
      <c r="I30" s="29">
        <v>128164</v>
      </c>
      <c r="J30" s="29">
        <v>8095</v>
      </c>
      <c r="K30" s="42">
        <f>H30+I30+J30</f>
        <v>265845</v>
      </c>
      <c r="O30" s="2">
        <v>30</v>
      </c>
      <c r="Q30" s="2">
        <v>30</v>
      </c>
    </row>
    <row r="31" spans="2:18" ht="21" customHeight="1">
      <c r="B31" s="55" t="s">
        <v>14</v>
      </c>
      <c r="C31" s="56">
        <v>66</v>
      </c>
      <c r="F31" s="35"/>
      <c r="G31" s="32" t="s">
        <v>29</v>
      </c>
      <c r="H31" s="33">
        <v>20.83</v>
      </c>
      <c r="I31" s="33">
        <v>38.65</v>
      </c>
      <c r="J31" s="33">
        <v>24.08</v>
      </c>
      <c r="K31" s="34">
        <f>(H31*$H$30+I31*$I$30+J31*$J$30)/$K$30</f>
        <v>29.519993153905467</v>
      </c>
      <c r="O31" s="2">
        <v>31</v>
      </c>
      <c r="Q31" s="2">
        <v>31</v>
      </c>
    </row>
    <row r="32" spans="2:18" ht="21" customHeight="1">
      <c r="B32" s="55" t="s">
        <v>17</v>
      </c>
      <c r="C32" s="56">
        <v>67.900000000000006</v>
      </c>
      <c r="F32" s="35"/>
      <c r="G32" s="32" t="s">
        <v>30</v>
      </c>
      <c r="H32" s="33">
        <f>H33-H31</f>
        <v>8.5200000000000031</v>
      </c>
      <c r="I32" s="33">
        <f>I33-I31</f>
        <v>9.740000000000002</v>
      </c>
      <c r="J32" s="33">
        <f>J33-J31</f>
        <v>6.41</v>
      </c>
      <c r="K32" s="34">
        <f t="shared" ref="K32:K33" si="1">(H32*$H$30+I32*$I$30+J32*$J$30)/$K$30</f>
        <v>9.0439129191822349</v>
      </c>
      <c r="O32" s="2">
        <v>32</v>
      </c>
      <c r="Q32" s="2">
        <v>32</v>
      </c>
    </row>
    <row r="33" spans="2:17" ht="21" customHeight="1" thickBot="1">
      <c r="B33" s="57" t="s">
        <v>18</v>
      </c>
      <c r="C33" s="58">
        <v>67.8</v>
      </c>
      <c r="F33" s="35"/>
      <c r="G33" s="36" t="s">
        <v>31</v>
      </c>
      <c r="H33" s="37">
        <v>29.35</v>
      </c>
      <c r="I33" s="37">
        <v>48.39</v>
      </c>
      <c r="J33" s="37">
        <v>30.49</v>
      </c>
      <c r="K33" s="38">
        <f t="shared" si="1"/>
        <v>38.563906073087708</v>
      </c>
      <c r="O33" s="2">
        <v>33</v>
      </c>
      <c r="Q33" s="2">
        <v>33</v>
      </c>
    </row>
    <row r="34" spans="2:17">
      <c r="F34" s="35"/>
      <c r="G34" s="35"/>
      <c r="H34" s="35"/>
      <c r="I34" s="35"/>
      <c r="J34" s="35"/>
      <c r="O34" s="2">
        <v>34</v>
      </c>
      <c r="Q34" s="2">
        <v>34</v>
      </c>
    </row>
    <row r="35" spans="2:17">
      <c r="F35" s="35"/>
      <c r="G35" s="35"/>
      <c r="H35" s="35"/>
      <c r="I35" s="35"/>
      <c r="J35" s="35"/>
      <c r="O35" s="2">
        <v>35</v>
      </c>
      <c r="Q35" s="2">
        <v>35</v>
      </c>
    </row>
    <row r="36" spans="2:17">
      <c r="E36" s="52"/>
      <c r="F36" s="52"/>
      <c r="G36" s="189">
        <f>($H$8-0.5-$I$8*$C$22-$C$24)/$C$21</f>
        <v>59.707710011507494</v>
      </c>
      <c r="H36" s="189">
        <f>($H$8+0.499-$I$8*$C$22-$C$24)/$C$21</f>
        <v>60.857307249712321</v>
      </c>
      <c r="I36" s="190">
        <f>ROUNDUP(G36, 0)</f>
        <v>60</v>
      </c>
      <c r="J36" s="190">
        <f>ROUNDDOWN(H36, 0)</f>
        <v>60</v>
      </c>
      <c r="K36" s="189">
        <f>ROUNDUP(G36, 0)+$I$8</f>
        <v>82</v>
      </c>
      <c r="L36" s="189">
        <f>ROUNDDOWN(H36, 0)+$I$8</f>
        <v>82</v>
      </c>
      <c r="M36" s="189">
        <f>IF(OR($I36&gt;76, $J36&lt;0, AND($I36=75, $J36=75), AND($I36=1, $J36=1), $I36&gt;$J36, K36&gt;100, K36=99, K36=1, K36&lt;0, $I$8&gt;24, $I$8=23, $I$8=1, $I$8&lt;0), "불가능", K36)</f>
        <v>82</v>
      </c>
      <c r="N36" s="189">
        <f>IF(OR($I36&gt;76, $J36&lt;0, AND($I36=75, $J36=75), AND($I36=1, $J36=1), $I36&gt;$J36, L36&gt;100, L36=99, L36=1, L36&lt;0, $I$8&gt;24, $I$8=23, $I$8=1, $I$8&lt;0, H36&lt;0), "불가능", L36)</f>
        <v>82</v>
      </c>
      <c r="O36" s="2">
        <v>36</v>
      </c>
      <c r="Q36" s="2">
        <v>36</v>
      </c>
    </row>
    <row r="37" spans="2:17">
      <c r="E37" s="52"/>
      <c r="F37" s="52"/>
      <c r="G37" s="189">
        <f>($H$8-0.5-$I$8*$C$23-$C$25)/$C$21</f>
        <v>58.81703107019564</v>
      </c>
      <c r="H37" s="189">
        <f>($H$8+0.499-$I$8*$C$23-$C$25)/$C$21</f>
        <v>59.966628308400466</v>
      </c>
      <c r="I37" s="190">
        <f>ROUNDUP(G37, 0)</f>
        <v>59</v>
      </c>
      <c r="J37" s="190">
        <f>ROUNDDOWN(H37, 0)</f>
        <v>59</v>
      </c>
      <c r="K37" s="189">
        <f>ROUNDUP(G37, 0)+$I$8</f>
        <v>81</v>
      </c>
      <c r="L37" s="189">
        <f>ROUNDDOWN(H37, 0)+$I$8</f>
        <v>81</v>
      </c>
      <c r="M37" s="189">
        <f>IF(OR($I37&gt;76, $J37&lt;0, AND($I37=75, $J37=75), AND($I37=1, $J37=1), $I37&gt;$J37, K37&gt;100, K37=99, K37=1, K37&lt;0, $I$8&gt;24, $I$8=23, $I$8=1, $I$8&lt;0), "불가능", K37)</f>
        <v>81</v>
      </c>
      <c r="N37" s="189">
        <f>IF(OR($I37&gt;76, $J37&lt;0, AND($I37=75, $J37=75), AND($I37=1, $J37=1), $I37&gt;$J37, L37&gt;100, L37=99, L37=1, L37&lt;0, $I$8&gt;24, $I$8=23, $I$8=1, $I$8&lt;0, H37&lt;0), "불가능", L37)</f>
        <v>81</v>
      </c>
      <c r="O37" s="2">
        <v>37</v>
      </c>
      <c r="Q37" s="2">
        <v>37</v>
      </c>
    </row>
    <row r="38" spans="2:17">
      <c r="E38" s="52"/>
      <c r="F38" s="52"/>
      <c r="G38" s="189">
        <f>($H$9-0.5-$I$9*$C$28-$C$31)/$C$27</f>
        <v>50.42011834319527</v>
      </c>
      <c r="H38" s="189">
        <f>($H$9+0.499-$I$9*$C$28-$C$31)/$C$27</f>
        <v>51.602366863905324</v>
      </c>
      <c r="I38" s="190">
        <f>ROUNDUP(G38, 0)</f>
        <v>51</v>
      </c>
      <c r="J38" s="190">
        <f>ROUNDDOWN(H38, 0)</f>
        <v>51</v>
      </c>
      <c r="K38" s="189">
        <f>ROUNDUP(G38, 0)+$I$9</f>
        <v>66</v>
      </c>
      <c r="L38" s="189">
        <f>ROUNDDOWN(H38, 0)+$I$9</f>
        <v>66</v>
      </c>
      <c r="M38" s="189">
        <f t="shared" ref="M38:M40" si="2">IF(OR($I38&gt;74, $J38&lt;0, AND($I38=73, $J38=73), AND($I38=1, $J38=1), $I38&gt;$J38, K38&gt;100, K38=99, K38=1, K38&lt;0, $I$9&gt;26, $I$9=25, $I$9=1, $I$9&lt;0), "불가능", K38)</f>
        <v>66</v>
      </c>
      <c r="N38" s="189">
        <f>IF(OR($I38&gt;74, $J38&lt;0, AND($I38=73, $J38=73), AND($I38=1, $J38=1), $I38&gt;$J38, L38&gt;100, L38=99, L38=1, L38&lt;0, $I$9&gt;26, $I$9=25, $I$9=1, $I$9&lt;0, H38&lt;0), "불가능", L38)</f>
        <v>66</v>
      </c>
      <c r="O38" s="2">
        <v>38</v>
      </c>
      <c r="Q38" s="2">
        <v>38</v>
      </c>
    </row>
    <row r="39" spans="2:17">
      <c r="E39" s="52"/>
      <c r="F39" s="52"/>
      <c r="G39" s="189">
        <f>($H$9-0.5-$I$9*$C$29-$C$32)/$C$27</f>
        <v>47.816568047337284</v>
      </c>
      <c r="H39" s="189">
        <f>($H$9+0.499-$I$9*$C$29-$C$32)/$C$27</f>
        <v>48.998816568047332</v>
      </c>
      <c r="I39" s="190">
        <f>ROUNDUP(G39, 0)</f>
        <v>48</v>
      </c>
      <c r="J39" s="190">
        <f>ROUNDDOWN(H39, 0)</f>
        <v>48</v>
      </c>
      <c r="K39" s="189">
        <f>ROUNDUP(G39, 0)+$I$9</f>
        <v>63</v>
      </c>
      <c r="L39" s="189">
        <f>ROUNDDOWN(H39, 0)+$I$9</f>
        <v>63</v>
      </c>
      <c r="M39" s="189">
        <f t="shared" si="2"/>
        <v>63</v>
      </c>
      <c r="N39" s="189">
        <f>IF(OR($I39&gt;74, $J39&lt;0, AND($I39=73, $J39=73), AND($I39=1, $J39=1), $I39&gt;$J39, L39&gt;100, L39=99, L39=1, L39&lt;0, $I$9&gt;26, $I$9=25, $I$9=1, $I$9&lt;0, H39&lt;0), "불가능", L39)</f>
        <v>63</v>
      </c>
      <c r="O39" s="2">
        <v>39</v>
      </c>
      <c r="Q39" s="2">
        <v>39</v>
      </c>
    </row>
    <row r="40" spans="2:17">
      <c r="E40" s="52"/>
      <c r="F40" s="52"/>
      <c r="G40" s="189">
        <f>($H$9-0.5-$I$9*$C$30-$C$33)/$C$27</f>
        <v>50.295857988165679</v>
      </c>
      <c r="H40" s="189">
        <f>($H$9+0.499-$I$9*$C$30-$C$33)/$C$27</f>
        <v>51.478106508875733</v>
      </c>
      <c r="I40" s="190">
        <f>ROUNDUP(G40, 0)</f>
        <v>51</v>
      </c>
      <c r="J40" s="190">
        <f>ROUNDDOWN(H40, 0)</f>
        <v>51</v>
      </c>
      <c r="K40" s="189">
        <f>ROUNDUP(G40, 0)+$I$9</f>
        <v>66</v>
      </c>
      <c r="L40" s="189">
        <f>ROUNDDOWN(H40, 0)+$I$9</f>
        <v>66</v>
      </c>
      <c r="M40" s="189">
        <f t="shared" si="2"/>
        <v>66</v>
      </c>
      <c r="N40" s="189">
        <f>IF(OR($I40&gt;74, $J40&lt;0, AND($I40=73, $J40=73), AND($I40=1, $J40=1), $I40&gt;$J40, L40&gt;100, L40=99, L40=1, L40&lt;0, $I$9&gt;26, $I$9=25, $I$9=1, $I$9&lt;0, H40&lt;0), "불가능", L40)</f>
        <v>66</v>
      </c>
      <c r="O40" s="2">
        <v>40</v>
      </c>
      <c r="Q40" s="2">
        <v>40</v>
      </c>
    </row>
    <row r="41" spans="2:17">
      <c r="E41" s="52"/>
      <c r="F41" s="52"/>
      <c r="G41" s="52"/>
      <c r="H41" s="52"/>
      <c r="I41" s="52"/>
      <c r="J41" s="52"/>
      <c r="K41" s="52"/>
      <c r="L41" s="52"/>
      <c r="O41" s="2">
        <v>41</v>
      </c>
      <c r="Q41" s="2">
        <v>41</v>
      </c>
    </row>
    <row r="42" spans="2:17">
      <c r="E42" s="52"/>
      <c r="F42" s="52"/>
      <c r="G42" s="52"/>
      <c r="H42" s="52"/>
      <c r="I42" s="52"/>
      <c r="J42" s="52"/>
      <c r="K42" s="52"/>
      <c r="L42" s="52"/>
      <c r="O42" s="2">
        <v>42</v>
      </c>
      <c r="Q42" s="2">
        <v>42</v>
      </c>
    </row>
    <row r="43" spans="2:17">
      <c r="O43" s="2">
        <v>43</v>
      </c>
      <c r="Q43" s="2">
        <v>43</v>
      </c>
    </row>
    <row r="44" spans="2:17">
      <c r="O44" s="2">
        <v>44</v>
      </c>
      <c r="Q44" s="2">
        <v>44</v>
      </c>
    </row>
    <row r="45" spans="2:17">
      <c r="O45" s="2">
        <v>45</v>
      </c>
      <c r="Q45" s="2">
        <v>45</v>
      </c>
    </row>
    <row r="46" spans="2:17">
      <c r="O46" s="2">
        <v>46</v>
      </c>
      <c r="Q46" s="2">
        <v>46</v>
      </c>
    </row>
    <row r="47" spans="2:17">
      <c r="O47" s="2">
        <v>47</v>
      </c>
      <c r="Q47" s="2">
        <v>47</v>
      </c>
    </row>
    <row r="48" spans="2:17">
      <c r="O48" s="2">
        <v>48</v>
      </c>
      <c r="Q48" s="2">
        <v>48</v>
      </c>
    </row>
    <row r="49" spans="15:17">
      <c r="O49" s="2">
        <v>49</v>
      </c>
      <c r="Q49" s="2">
        <v>49</v>
      </c>
    </row>
    <row r="50" spans="15:17">
      <c r="O50" s="2">
        <v>50</v>
      </c>
      <c r="Q50" s="2">
        <v>50</v>
      </c>
    </row>
    <row r="51" spans="15:17">
      <c r="O51" s="2">
        <v>51</v>
      </c>
      <c r="Q51" s="2">
        <v>51</v>
      </c>
    </row>
    <row r="52" spans="15:17">
      <c r="O52" s="2">
        <v>52</v>
      </c>
      <c r="Q52" s="2">
        <v>52</v>
      </c>
    </row>
    <row r="53" spans="15:17">
      <c r="O53" s="2">
        <v>53</v>
      </c>
      <c r="Q53" s="2">
        <v>53</v>
      </c>
    </row>
    <row r="54" spans="15:17">
      <c r="O54" s="2">
        <v>54</v>
      </c>
      <c r="Q54" s="2">
        <v>54</v>
      </c>
    </row>
    <row r="55" spans="15:17">
      <c r="O55" s="2">
        <v>55</v>
      </c>
      <c r="Q55" s="2">
        <v>55</v>
      </c>
    </row>
    <row r="56" spans="15:17">
      <c r="O56" s="2">
        <v>56</v>
      </c>
      <c r="Q56" s="2">
        <v>56</v>
      </c>
    </row>
    <row r="57" spans="15:17">
      <c r="O57" s="2">
        <v>57</v>
      </c>
      <c r="Q57" s="2">
        <v>57</v>
      </c>
    </row>
    <row r="58" spans="15:17">
      <c r="O58" s="2">
        <v>58</v>
      </c>
      <c r="Q58" s="2">
        <v>58</v>
      </c>
    </row>
    <row r="59" spans="15:17">
      <c r="O59" s="2">
        <v>59</v>
      </c>
      <c r="Q59" s="2">
        <v>59</v>
      </c>
    </row>
    <row r="60" spans="15:17">
      <c r="O60" s="2">
        <v>60</v>
      </c>
      <c r="Q60" s="2">
        <v>60</v>
      </c>
    </row>
    <row r="61" spans="15:17">
      <c r="O61" s="2">
        <v>61</v>
      </c>
      <c r="Q61" s="2">
        <v>61</v>
      </c>
    </row>
    <row r="62" spans="15:17">
      <c r="O62" s="2">
        <v>62</v>
      </c>
      <c r="Q62" s="2">
        <v>62</v>
      </c>
    </row>
    <row r="63" spans="15:17">
      <c r="O63" s="2">
        <v>63</v>
      </c>
      <c r="Q63" s="2">
        <v>63</v>
      </c>
    </row>
    <row r="64" spans="15:17">
      <c r="O64" s="2">
        <v>64</v>
      </c>
      <c r="Q64" s="2">
        <v>64</v>
      </c>
    </row>
    <row r="65" spans="15:19">
      <c r="O65" s="2">
        <v>65</v>
      </c>
      <c r="Q65" s="2">
        <v>65</v>
      </c>
    </row>
    <row r="66" spans="15:19">
      <c r="O66" s="2">
        <v>66</v>
      </c>
      <c r="Q66" s="2">
        <v>66</v>
      </c>
    </row>
    <row r="67" spans="15:19">
      <c r="O67" s="2">
        <v>67</v>
      </c>
      <c r="Q67" s="2">
        <v>67</v>
      </c>
    </row>
    <row r="68" spans="15:19">
      <c r="O68" s="2">
        <v>68</v>
      </c>
      <c r="Q68" s="2">
        <v>68</v>
      </c>
    </row>
    <row r="69" spans="15:19">
      <c r="O69" s="2">
        <v>69</v>
      </c>
      <c r="Q69" s="2">
        <v>69</v>
      </c>
    </row>
    <row r="70" spans="15:19">
      <c r="O70" s="2">
        <v>70</v>
      </c>
      <c r="Q70" s="2">
        <v>70</v>
      </c>
    </row>
    <row r="71" spans="15:19">
      <c r="O71" s="2">
        <v>71</v>
      </c>
      <c r="Q71" s="2">
        <v>71</v>
      </c>
    </row>
    <row r="72" spans="15:19">
      <c r="O72" s="2">
        <v>72</v>
      </c>
      <c r="Q72" s="2">
        <v>72</v>
      </c>
    </row>
    <row r="73" spans="15:19">
      <c r="O73" s="2">
        <v>73</v>
      </c>
      <c r="Q73" s="2">
        <v>74</v>
      </c>
    </row>
    <row r="74" spans="15:19">
      <c r="O74" s="2">
        <v>74</v>
      </c>
    </row>
    <row r="75" spans="15:19">
      <c r="O75" s="2">
        <v>76</v>
      </c>
    </row>
    <row r="76" spans="15:19" ht="17.5" thickBot="1"/>
    <row r="77" spans="15:19" ht="17.5" thickBot="1">
      <c r="O77" s="208" t="s">
        <v>33</v>
      </c>
      <c r="P77" s="209"/>
      <c r="Q77" s="209"/>
      <c r="R77" s="210"/>
    </row>
    <row r="78" spans="15:19">
      <c r="O78" s="14"/>
      <c r="P78" s="191" t="s">
        <v>19</v>
      </c>
      <c r="Q78" s="191" t="s">
        <v>21</v>
      </c>
      <c r="R78" s="192" t="s">
        <v>28</v>
      </c>
    </row>
    <row r="79" spans="15:19">
      <c r="O79" s="193" t="s">
        <v>32</v>
      </c>
      <c r="P79" s="194">
        <v>189902</v>
      </c>
      <c r="Q79" s="194">
        <v>97048</v>
      </c>
      <c r="R79" s="195">
        <f>P79+Q79</f>
        <v>286950</v>
      </c>
      <c r="S79" s="31"/>
    </row>
    <row r="80" spans="15:19">
      <c r="O80" s="196" t="s">
        <v>29</v>
      </c>
      <c r="P80" s="197">
        <v>42.23</v>
      </c>
      <c r="Q80" s="197">
        <v>51.05</v>
      </c>
      <c r="R80" s="198">
        <f>(P80*$P$79+Q80*$Q$79)/$R$79</f>
        <v>45.212970412963926</v>
      </c>
      <c r="S80" s="31"/>
    </row>
    <row r="81" spans="15:19">
      <c r="O81" s="196" t="s">
        <v>30</v>
      </c>
      <c r="P81" s="197">
        <f>P82-P80</f>
        <v>15.800000000000004</v>
      </c>
      <c r="Q81" s="197">
        <f>Q82-Q80</f>
        <v>16.5</v>
      </c>
      <c r="R81" s="198">
        <f>(P81*$P$79+Q81*$Q$79)/$R$79</f>
        <v>16.03674368356857</v>
      </c>
      <c r="S81" s="31"/>
    </row>
    <row r="82" spans="15:19" ht="17.5" thickBot="1">
      <c r="O82" s="199" t="s">
        <v>31</v>
      </c>
      <c r="P82" s="200">
        <v>58.03</v>
      </c>
      <c r="Q82" s="200">
        <v>67.55</v>
      </c>
      <c r="R82" s="201">
        <f>(P82*$P$79+Q82*$Q$79)/$R$79</f>
        <v>61.2497140965325</v>
      </c>
      <c r="S82" s="35"/>
    </row>
    <row r="83" spans="15:19" ht="17.5" thickBot="1">
      <c r="O83" s="35"/>
      <c r="P83" s="35"/>
      <c r="Q83" s="35"/>
      <c r="R83" s="35"/>
      <c r="S83" s="35"/>
    </row>
    <row r="84" spans="15:19" ht="17.5" thickBot="1">
      <c r="O84" s="211" t="s">
        <v>34</v>
      </c>
      <c r="P84" s="212"/>
      <c r="Q84" s="212"/>
      <c r="R84" s="212"/>
      <c r="S84" s="213"/>
    </row>
    <row r="85" spans="15:19">
      <c r="O85" s="202"/>
      <c r="P85" s="203" t="s">
        <v>20</v>
      </c>
      <c r="Q85" s="203" t="s">
        <v>35</v>
      </c>
      <c r="R85" s="203" t="s">
        <v>36</v>
      </c>
      <c r="S85" s="204" t="s">
        <v>28</v>
      </c>
    </row>
    <row r="86" spans="15:19">
      <c r="O86" s="196" t="s">
        <v>32</v>
      </c>
      <c r="P86" s="194">
        <v>155934</v>
      </c>
      <c r="Q86" s="194">
        <v>117473</v>
      </c>
      <c r="R86" s="194">
        <v>12592</v>
      </c>
      <c r="S86" s="205">
        <f>P86+Q86+R86</f>
        <v>285999</v>
      </c>
    </row>
    <row r="87" spans="15:19">
      <c r="O87" s="196" t="s">
        <v>29</v>
      </c>
      <c r="P87" s="197">
        <v>19.68</v>
      </c>
      <c r="Q87" s="197">
        <v>36.46</v>
      </c>
      <c r="R87" s="197">
        <v>26.75</v>
      </c>
      <c r="S87" s="198">
        <f>(P87*$P$86+Q87*$Q$86+R87*$R$86)/$S$86</f>
        <v>26.883599942657142</v>
      </c>
    </row>
    <row r="88" spans="15:19">
      <c r="O88" s="196" t="s">
        <v>30</v>
      </c>
      <c r="P88" s="197">
        <f>P89-P87</f>
        <v>8.7600000000000016</v>
      </c>
      <c r="Q88" s="197">
        <f>Q89-Q87</f>
        <v>11.269999999999996</v>
      </c>
      <c r="R88" s="197">
        <f>R89-R87</f>
        <v>9.0600000000000023</v>
      </c>
      <c r="S88" s="198">
        <f>(P88*$P$86+Q88*$Q$86+R88*$R$86)/$S$86</f>
        <v>9.8041813782565672</v>
      </c>
    </row>
    <row r="89" spans="15:19" ht="17.5" thickBot="1">
      <c r="O89" s="199" t="s">
        <v>31</v>
      </c>
      <c r="P89" s="200">
        <v>28.44</v>
      </c>
      <c r="Q89" s="200">
        <v>47.73</v>
      </c>
      <c r="R89" s="200">
        <v>35.81</v>
      </c>
      <c r="S89" s="201">
        <f>(P89*$P$86+Q89*$Q$86+R89*$R$86)/$S$86</f>
        <v>36.687781320913707</v>
      </c>
    </row>
  </sheetData>
  <sheetProtection algorithmName="SHA-512" hashValue="EQA+EJjcrZhDUd4dM9kJmDwG0jSeJ1EEBXzl77VYcwZJ0O0jrctFe11JSpME9zMWeQO20vLc4yQ6w2c6AtwTYA==" saltValue="unh2GO0pyeD4KdncQb6IpA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C2:E2"/>
    <mergeCell ref="C3:E3"/>
    <mergeCell ref="D9:E9"/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G21:J21"/>
    <mergeCell ref="G28:K28"/>
    <mergeCell ref="H11:I11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7월 고3 전국연합학력평가 국어 영역의 표준점수 범위는 다음과 같습니다._x000a_[55 이상 141 이하의 범위에서 56을 제외한 정수]" xr:uid="{BF8CA3A3-B055-4E54-AF96-445AE4D45415}">
          <x14:formula1>
            <xm:f>'인원 입력 기능'!$B$5:$B$90</xm:f>
          </x14:formula1>
          <xm:sqref>H8</xm:sqref>
        </x14:dataValidation>
        <x14:dataValidation type="list" allowBlank="1" showInputMessage="1" showErrorMessage="1" errorTitle="입력할 수 없는 값입니다." error="2023학년도 대학수학능력시험 6월 모의평가 국어 영역의 표준점수 범위는 다음과 같습니다._x000a_[66 이상 157 이하의 범위에서 67, 156을 제외한 정수]" xr:uid="{62D1FBFE-A989-45CA-8B8B-BEE96865A735}">
          <x14:formula1>
            <xm:f>'인원 입력 기능'!$G$5:$G$94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N140"/>
  <sheetViews>
    <sheetView showGridLines="0" showRuler="0" zoomScale="55" zoomScaleNormal="55" zoomScalePageLayoutView="40" workbookViewId="0">
      <selection activeCell="F26" sqref="F26"/>
    </sheetView>
  </sheetViews>
  <sheetFormatPr defaultRowHeight="17"/>
  <cols>
    <col min="1" max="1" width="11.08203125" customWidth="1"/>
    <col min="2" max="2" width="14.08203125" style="71" customWidth="1"/>
    <col min="3" max="4" width="21.25" style="71" customWidth="1"/>
    <col min="5" max="8" width="14.08203125" customWidth="1"/>
    <col min="9" max="9" width="17.08203125" customWidth="1"/>
    <col min="10" max="10" width="18.08203125" customWidth="1"/>
    <col min="11" max="11" width="12.1640625" customWidth="1"/>
    <col min="13" max="14" width="8.6640625" hidden="1" customWidth="1"/>
  </cols>
  <sheetData>
    <row r="1" spans="1:14" ht="17.5" customHeight="1" thickBot="1">
      <c r="A1" s="2"/>
      <c r="B1" s="67"/>
      <c r="C1" s="67"/>
      <c r="D1" s="67"/>
      <c r="E1" s="2"/>
      <c r="F1" s="2"/>
      <c r="G1" s="2"/>
      <c r="H1" s="2"/>
      <c r="I1" s="2"/>
      <c r="J1" s="2"/>
    </row>
    <row r="2" spans="1:14" ht="25" customHeight="1" thickBot="1">
      <c r="A2" s="2"/>
      <c r="B2" s="128" t="s">
        <v>64</v>
      </c>
      <c r="C2" s="254" t="s">
        <v>72</v>
      </c>
      <c r="D2" s="255"/>
      <c r="E2" s="129" t="s">
        <v>6</v>
      </c>
      <c r="F2" s="130" t="s">
        <v>37</v>
      </c>
      <c r="G2" s="131" t="s">
        <v>5</v>
      </c>
      <c r="H2" s="137">
        <f>MAX('인원 입력 기능'!F:F)</f>
        <v>266547</v>
      </c>
      <c r="I2" s="2"/>
      <c r="J2" s="2"/>
    </row>
    <row r="3" spans="1:14" ht="25" customHeight="1" thickBot="1">
      <c r="A3" s="2"/>
      <c r="B3" s="166" t="s">
        <v>70</v>
      </c>
      <c r="C3" s="256" t="s">
        <v>65</v>
      </c>
      <c r="D3" s="257"/>
      <c r="E3" s="133" t="s">
        <v>4</v>
      </c>
      <c r="F3" s="134" t="s">
        <v>22</v>
      </c>
      <c r="G3" s="135"/>
      <c r="H3" s="136"/>
      <c r="J3" s="2"/>
    </row>
    <row r="4" spans="1:14" ht="25" customHeight="1" thickBot="1">
      <c r="A4" s="2"/>
      <c r="B4" s="62"/>
      <c r="C4" s="62"/>
      <c r="D4" s="62"/>
      <c r="E4" s="1"/>
      <c r="F4" s="2"/>
      <c r="G4" s="2"/>
      <c r="H4" s="2"/>
      <c r="I4" s="2"/>
      <c r="J4" s="2"/>
    </row>
    <row r="5" spans="1:14" s="99" customFormat="1" ht="25" customHeight="1" thickBot="1">
      <c r="A5" s="97"/>
      <c r="B5" s="112" t="s">
        <v>61</v>
      </c>
      <c r="C5" s="113" t="s">
        <v>62</v>
      </c>
      <c r="D5" s="114" t="s">
        <v>63</v>
      </c>
      <c r="E5" s="115" t="s">
        <v>3</v>
      </c>
      <c r="F5" s="116" t="s">
        <v>2</v>
      </c>
      <c r="G5" s="116" t="s">
        <v>1</v>
      </c>
      <c r="H5" s="117" t="s">
        <v>0</v>
      </c>
      <c r="I5" s="97"/>
      <c r="J5" s="98"/>
      <c r="K5" s="118"/>
    </row>
    <row r="6" spans="1:14" s="99" customFormat="1" ht="25" customHeight="1">
      <c r="A6" s="97"/>
      <c r="B6" s="103">
        <f>'인원 입력 기능'!B5</f>
        <v>141</v>
      </c>
      <c r="C6" s="104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68">
        <f>100*(1-(0+G6)/2/$H$2)</f>
        <v>99.926654586245576</v>
      </c>
      <c r="E6" s="122">
        <f>'인원 입력 기능'!E5</f>
        <v>391</v>
      </c>
      <c r="F6" s="123">
        <f>E6/$H$2</f>
        <v>1.466908275088446E-3</v>
      </c>
      <c r="G6" s="124">
        <f>E6</f>
        <v>391</v>
      </c>
      <c r="H6" s="125">
        <f>G6/$H$2</f>
        <v>1.466908275088446E-3</v>
      </c>
      <c r="I6" s="97"/>
      <c r="J6" s="97"/>
      <c r="K6" s="119"/>
      <c r="M6" s="119">
        <v>1</v>
      </c>
      <c r="N6" s="178">
        <v>132</v>
      </c>
    </row>
    <row r="7" spans="1:14" s="99" customFormat="1" ht="25" customHeight="1">
      <c r="A7" s="97"/>
      <c r="B7" s="105">
        <f>'인원 입력 기능'!B6</f>
        <v>140</v>
      </c>
      <c r="C7" s="100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69">
        <f>100*(1-(G6+G7)/2/$H$2)</f>
        <v>99.847306478782343</v>
      </c>
      <c r="E7" s="107">
        <f>'인원 입력 기능'!E6</f>
        <v>32</v>
      </c>
      <c r="F7" s="120">
        <f t="shared" ref="F7:F70" si="2">E7/$H$2</f>
        <v>1.200538741760365E-4</v>
      </c>
      <c r="G7" s="108">
        <f>SUM($E$6:E7)</f>
        <v>423</v>
      </c>
      <c r="H7" s="121">
        <f t="shared" ref="H7:H70" si="3">G7/$H$2</f>
        <v>1.5869621492644824E-3</v>
      </c>
      <c r="I7" s="97"/>
      <c r="J7" s="97"/>
      <c r="K7" s="119"/>
      <c r="M7" s="119">
        <v>2</v>
      </c>
      <c r="N7" s="176">
        <v>126</v>
      </c>
    </row>
    <row r="8" spans="1:14" s="99" customFormat="1" ht="25" customHeight="1">
      <c r="A8" s="97"/>
      <c r="B8" s="105">
        <f>'인원 입력 기능'!B7</f>
        <v>139</v>
      </c>
      <c r="C8" s="100">
        <f t="shared" si="1"/>
        <v>1</v>
      </c>
      <c r="D8" s="169">
        <f t="shared" ref="D8:D71" si="4">100*(1-(G7+G8)/2/$H$2)</f>
        <v>99.6736035295839</v>
      </c>
      <c r="E8" s="107">
        <f>'인원 입력 기능'!E7</f>
        <v>894</v>
      </c>
      <c r="F8" s="120">
        <f t="shared" si="2"/>
        <v>3.3540051097930195E-3</v>
      </c>
      <c r="G8" s="108">
        <f>SUM($E$6:E8)</f>
        <v>1317</v>
      </c>
      <c r="H8" s="121">
        <f t="shared" si="3"/>
        <v>4.9409672590575021E-3</v>
      </c>
      <c r="I8" s="97"/>
      <c r="J8" s="97"/>
      <c r="K8" s="119"/>
      <c r="M8" s="119">
        <v>3</v>
      </c>
      <c r="N8" s="176">
        <v>118</v>
      </c>
    </row>
    <row r="9" spans="1:14" s="99" customFormat="1" ht="25" customHeight="1">
      <c r="A9" s="97"/>
      <c r="B9" s="105">
        <f>'인원 입력 기능'!B8</f>
        <v>138</v>
      </c>
      <c r="C9" s="100">
        <f t="shared" si="1"/>
        <v>1</v>
      </c>
      <c r="D9" s="169">
        <f t="shared" si="4"/>
        <v>99.356211099731013</v>
      </c>
      <c r="E9" s="107">
        <f>'인원 입력 기능'!E8</f>
        <v>798</v>
      </c>
      <c r="F9" s="120">
        <f t="shared" si="2"/>
        <v>2.9938434872649102E-3</v>
      </c>
      <c r="G9" s="108">
        <f>SUM($E$6:E9)</f>
        <v>2115</v>
      </c>
      <c r="H9" s="121">
        <f t="shared" si="3"/>
        <v>7.9348107463224123E-3</v>
      </c>
      <c r="I9" s="97"/>
      <c r="J9" s="97"/>
      <c r="K9" s="119"/>
      <c r="M9" s="119">
        <v>4</v>
      </c>
      <c r="N9" s="176">
        <v>107</v>
      </c>
    </row>
    <row r="10" spans="1:14" s="99" customFormat="1" ht="25" customHeight="1">
      <c r="A10" s="97"/>
      <c r="B10" s="105">
        <f>'인원 입력 기능'!B9</f>
        <v>137</v>
      </c>
      <c r="C10" s="100">
        <f t="shared" si="1"/>
        <v>1</v>
      </c>
      <c r="D10" s="169">
        <f t="shared" si="4"/>
        <v>98.921203390021276</v>
      </c>
      <c r="E10" s="107">
        <f>'인원 입력 기능'!E9</f>
        <v>1521</v>
      </c>
      <c r="F10" s="120">
        <f t="shared" si="2"/>
        <v>5.7063107069297344E-3</v>
      </c>
      <c r="G10" s="108">
        <f>SUM($E$6:E10)</f>
        <v>3636</v>
      </c>
      <c r="H10" s="121">
        <f t="shared" si="3"/>
        <v>1.3641121453252147E-2</v>
      </c>
      <c r="I10" s="97"/>
      <c r="J10" s="97"/>
      <c r="K10" s="119"/>
      <c r="M10" s="119">
        <v>5</v>
      </c>
      <c r="N10" s="176">
        <v>94</v>
      </c>
    </row>
    <row r="11" spans="1:14" s="99" customFormat="1" ht="25" customHeight="1">
      <c r="A11" s="97"/>
      <c r="B11" s="105">
        <f>'인원 입력 기능'!B10</f>
        <v>136</v>
      </c>
      <c r="C11" s="100">
        <f t="shared" si="1"/>
        <v>1</v>
      </c>
      <c r="D11" s="169">
        <f t="shared" si="4"/>
        <v>98.38358713472671</v>
      </c>
      <c r="E11" s="107">
        <f>'인원 입력 기능'!E10</f>
        <v>1345</v>
      </c>
      <c r="F11" s="120">
        <f t="shared" si="2"/>
        <v>5.0460143989615337E-3</v>
      </c>
      <c r="G11" s="108">
        <f>SUM($E$6:E11)</f>
        <v>4981</v>
      </c>
      <c r="H11" s="121">
        <f t="shared" si="3"/>
        <v>1.8687135852213682E-2</v>
      </c>
      <c r="I11" s="97"/>
      <c r="J11" s="97"/>
      <c r="K11" s="119"/>
      <c r="M11" s="119">
        <v>6</v>
      </c>
      <c r="N11" s="176">
        <v>81</v>
      </c>
    </row>
    <row r="12" spans="1:14" s="99" customFormat="1" ht="25" customHeight="1">
      <c r="A12" s="97"/>
      <c r="B12" s="105">
        <f>'인원 입력 기능'!B11</f>
        <v>135</v>
      </c>
      <c r="C12" s="100">
        <f t="shared" si="1"/>
        <v>1</v>
      </c>
      <c r="D12" s="169">
        <f t="shared" si="4"/>
        <v>97.871482327694551</v>
      </c>
      <c r="E12" s="107">
        <f>'인원 입력 기능'!E11</f>
        <v>1385</v>
      </c>
      <c r="F12" s="120">
        <f t="shared" si="2"/>
        <v>5.1960817416815798E-3</v>
      </c>
      <c r="G12" s="108">
        <f>SUM($E$6:E12)</f>
        <v>6366</v>
      </c>
      <c r="H12" s="121">
        <f t="shared" si="3"/>
        <v>2.3883217593895261E-2</v>
      </c>
      <c r="I12" s="97"/>
      <c r="J12" s="97"/>
      <c r="K12" s="119"/>
      <c r="M12" s="119">
        <v>7</v>
      </c>
      <c r="N12" s="176">
        <v>74</v>
      </c>
    </row>
    <row r="13" spans="1:14" s="99" customFormat="1" ht="25" customHeight="1">
      <c r="A13" s="97"/>
      <c r="B13" s="105">
        <f>'인원 입력 기능'!B12</f>
        <v>134</v>
      </c>
      <c r="C13" s="100">
        <f t="shared" si="1"/>
        <v>1</v>
      </c>
      <c r="D13" s="169">
        <f t="shared" si="4"/>
        <v>97.270650204279178</v>
      </c>
      <c r="E13" s="107">
        <f>'인원 입력 기능'!E12</f>
        <v>1818</v>
      </c>
      <c r="F13" s="120">
        <f t="shared" si="2"/>
        <v>6.8205607266260734E-3</v>
      </c>
      <c r="G13" s="108">
        <f>SUM($E$6:E13)</f>
        <v>8184</v>
      </c>
      <c r="H13" s="121">
        <f t="shared" si="3"/>
        <v>3.0703778320521333E-2</v>
      </c>
      <c r="I13" s="97"/>
      <c r="J13" s="97"/>
      <c r="K13" s="119"/>
      <c r="M13" s="119">
        <v>8</v>
      </c>
      <c r="N13" s="176">
        <v>68</v>
      </c>
    </row>
    <row r="14" spans="1:14" s="99" customFormat="1" ht="25" customHeight="1" thickBot="1">
      <c r="A14" s="97"/>
      <c r="B14" s="105">
        <f>'인원 입력 기능'!B13</f>
        <v>133</v>
      </c>
      <c r="C14" s="100">
        <f t="shared" si="1"/>
        <v>1</v>
      </c>
      <c r="D14" s="169">
        <f t="shared" si="4"/>
        <v>96.527441689458144</v>
      </c>
      <c r="E14" s="107">
        <f>'인원 입력 기능'!E13</f>
        <v>2144</v>
      </c>
      <c r="F14" s="120">
        <f t="shared" si="2"/>
        <v>8.0436095697944444E-3</v>
      </c>
      <c r="G14" s="108">
        <f>SUM($E$6:E14)</f>
        <v>10328</v>
      </c>
      <c r="H14" s="121">
        <f t="shared" si="3"/>
        <v>3.8747387890315781E-2</v>
      </c>
      <c r="I14" s="97"/>
      <c r="J14" s="97"/>
      <c r="K14" s="119"/>
      <c r="M14" s="119">
        <v>9</v>
      </c>
      <c r="N14" s="177">
        <v>55</v>
      </c>
    </row>
    <row r="15" spans="1:14" s="99" customFormat="1" ht="25" customHeight="1">
      <c r="A15" s="97"/>
      <c r="B15" s="105">
        <f>'인원 입력 기능'!B14</f>
        <v>132</v>
      </c>
      <c r="C15" s="100">
        <f t="shared" si="1"/>
        <v>1</v>
      </c>
      <c r="D15" s="169">
        <f t="shared" si="4"/>
        <v>95.636229257879464</v>
      </c>
      <c r="E15" s="107">
        <f>'인원 입력 기능'!E14</f>
        <v>2607</v>
      </c>
      <c r="F15" s="120">
        <f t="shared" si="2"/>
        <v>9.7806390617789733E-3</v>
      </c>
      <c r="G15" s="108">
        <f>SUM($E$6:E15)</f>
        <v>12935</v>
      </c>
      <c r="H15" s="121">
        <f t="shared" si="3"/>
        <v>4.8528026952094752E-2</v>
      </c>
      <c r="I15" s="97"/>
      <c r="J15" s="97"/>
      <c r="K15" s="119"/>
    </row>
    <row r="16" spans="1:14" s="99" customFormat="1" ht="25" customHeight="1">
      <c r="A16" s="97"/>
      <c r="B16" s="105">
        <f>'인원 입력 기능'!B15</f>
        <v>131</v>
      </c>
      <c r="C16" s="100">
        <f t="shared" si="0"/>
        <v>2</v>
      </c>
      <c r="D16" s="169">
        <f t="shared" si="4"/>
        <v>94.639594518039971</v>
      </c>
      <c r="E16" s="107">
        <f>'인원 입력 기능'!E15</f>
        <v>2706</v>
      </c>
      <c r="F16" s="120">
        <f t="shared" si="2"/>
        <v>1.0152055735011087E-2</v>
      </c>
      <c r="G16" s="108">
        <f>SUM($E$6:E16)</f>
        <v>15641</v>
      </c>
      <c r="H16" s="121">
        <f t="shared" si="3"/>
        <v>5.8680082687105839E-2</v>
      </c>
      <c r="I16" s="97"/>
      <c r="J16" s="97"/>
      <c r="K16" s="119"/>
    </row>
    <row r="17" spans="1:11" s="99" customFormat="1" ht="25" customHeight="1">
      <c r="A17" s="97"/>
      <c r="B17" s="105">
        <f>'인원 입력 기능'!B16</f>
        <v>130</v>
      </c>
      <c r="C17" s="100">
        <f t="shared" si="0"/>
        <v>2</v>
      </c>
      <c r="D17" s="169">
        <f t="shared" si="4"/>
        <v>93.661905780218873</v>
      </c>
      <c r="E17" s="107">
        <f>'인원 입력 기능'!E16</f>
        <v>2506</v>
      </c>
      <c r="F17" s="120">
        <f t="shared" si="2"/>
        <v>9.4017190214108586E-3</v>
      </c>
      <c r="G17" s="108">
        <f>SUM($E$6:E17)</f>
        <v>18147</v>
      </c>
      <c r="H17" s="121">
        <f t="shared" si="3"/>
        <v>6.8081801708516701E-2</v>
      </c>
      <c r="I17" s="97"/>
      <c r="J17" s="97"/>
      <c r="K17" s="119"/>
    </row>
    <row r="18" spans="1:11" s="99" customFormat="1" ht="25" customHeight="1">
      <c r="A18" s="97"/>
      <c r="B18" s="105">
        <f>'인원 입력 기능'!B17</f>
        <v>129</v>
      </c>
      <c r="C18" s="100">
        <f t="shared" si="0"/>
        <v>2</v>
      </c>
      <c r="D18" s="169">
        <f t="shared" si="4"/>
        <v>92.690407320284976</v>
      </c>
      <c r="E18" s="107">
        <f>'인원 입력 기능'!E17</f>
        <v>2673</v>
      </c>
      <c r="F18" s="120">
        <f t="shared" si="2"/>
        <v>1.0028250177267049E-2</v>
      </c>
      <c r="G18" s="108">
        <f>SUM($E$6:E18)</f>
        <v>20820</v>
      </c>
      <c r="H18" s="121">
        <f t="shared" si="3"/>
        <v>7.8110051885783752E-2</v>
      </c>
      <c r="I18" s="97"/>
      <c r="J18" s="97"/>
      <c r="K18" s="119"/>
    </row>
    <row r="19" spans="1:11" s="99" customFormat="1" ht="25" customHeight="1">
      <c r="A19" s="97"/>
      <c r="B19" s="105">
        <f>'인원 입력 기능'!B18</f>
        <v>128</v>
      </c>
      <c r="C19" s="100">
        <f t="shared" si="0"/>
        <v>2</v>
      </c>
      <c r="D19" s="169">
        <f t="shared" si="4"/>
        <v>91.604670095705458</v>
      </c>
      <c r="E19" s="107">
        <f>'인원 입력 기능'!E18</f>
        <v>3115</v>
      </c>
      <c r="F19" s="120">
        <f t="shared" si="2"/>
        <v>1.1686494314323552E-2</v>
      </c>
      <c r="G19" s="108">
        <f>SUM($E$6:E19)</f>
        <v>23935</v>
      </c>
      <c r="H19" s="121">
        <f t="shared" si="3"/>
        <v>8.9796546200107297E-2</v>
      </c>
      <c r="I19" s="97"/>
      <c r="J19" s="97"/>
      <c r="K19" s="119"/>
    </row>
    <row r="20" spans="1:11" s="99" customFormat="1" ht="25" customHeight="1">
      <c r="A20" s="97"/>
      <c r="B20" s="105">
        <f>'인원 입력 기능'!B19</f>
        <v>127</v>
      </c>
      <c r="C20" s="100">
        <f t="shared" si="0"/>
        <v>2</v>
      </c>
      <c r="D20" s="169">
        <f t="shared" si="4"/>
        <v>90.383684678499478</v>
      </c>
      <c r="E20" s="107">
        <f>'인원 입력 기능'!E19</f>
        <v>3394</v>
      </c>
      <c r="F20" s="120">
        <f t="shared" si="2"/>
        <v>1.273321402979587E-2</v>
      </c>
      <c r="G20" s="108">
        <f>SUM($E$6:E20)</f>
        <v>27329</v>
      </c>
      <c r="H20" s="121">
        <f t="shared" si="3"/>
        <v>0.10252976022990316</v>
      </c>
      <c r="I20" s="97"/>
      <c r="J20" s="97"/>
      <c r="K20" s="119"/>
    </row>
    <row r="21" spans="1:11" s="99" customFormat="1" ht="25" customHeight="1">
      <c r="A21" s="97"/>
      <c r="B21" s="105">
        <f>'인원 입력 기능'!B20</f>
        <v>126</v>
      </c>
      <c r="C21" s="100">
        <f t="shared" si="0"/>
        <v>2</v>
      </c>
      <c r="D21" s="169">
        <f t="shared" si="4"/>
        <v>89.049586001718268</v>
      </c>
      <c r="E21" s="107">
        <f>'인원 입력 기능'!E20</f>
        <v>3718</v>
      </c>
      <c r="F21" s="120">
        <f t="shared" si="2"/>
        <v>1.394875950582824E-2</v>
      </c>
      <c r="G21" s="108">
        <f>SUM($E$6:E21)</f>
        <v>31047</v>
      </c>
      <c r="H21" s="121">
        <f t="shared" si="3"/>
        <v>0.11647851973573141</v>
      </c>
      <c r="I21" s="97"/>
      <c r="J21" s="97"/>
      <c r="K21" s="119"/>
    </row>
    <row r="22" spans="1:11" s="99" customFormat="1" ht="25" customHeight="1">
      <c r="A22" s="97"/>
      <c r="B22" s="105">
        <f>'인원 입력 기능'!B21</f>
        <v>125</v>
      </c>
      <c r="C22" s="100">
        <f t="shared" si="0"/>
        <v>3</v>
      </c>
      <c r="D22" s="169">
        <f t="shared" si="4"/>
        <v>87.735183663669076</v>
      </c>
      <c r="E22" s="107">
        <f>'인원 입력 기능'!E21</f>
        <v>3289</v>
      </c>
      <c r="F22" s="120">
        <f t="shared" si="2"/>
        <v>1.2339287255155752E-2</v>
      </c>
      <c r="G22" s="108">
        <f>SUM($E$6:E22)</f>
        <v>34336</v>
      </c>
      <c r="H22" s="121">
        <f t="shared" si="3"/>
        <v>0.12881780699088716</v>
      </c>
      <c r="I22" s="97"/>
      <c r="J22" s="97"/>
      <c r="K22" s="119"/>
    </row>
    <row r="23" spans="1:11" s="99" customFormat="1" ht="25" customHeight="1">
      <c r="A23" s="97"/>
      <c r="B23" s="105">
        <f>'인원 입력 기능'!B22</f>
        <v>124</v>
      </c>
      <c r="C23" s="100">
        <f t="shared" si="0"/>
        <v>3</v>
      </c>
      <c r="D23" s="169">
        <f t="shared" si="4"/>
        <v>86.42171924651187</v>
      </c>
      <c r="E23" s="107">
        <f>'인원 입력 기능'!E22</f>
        <v>3713</v>
      </c>
      <c r="F23" s="120">
        <f t="shared" si="2"/>
        <v>1.3930001087988234E-2</v>
      </c>
      <c r="G23" s="108">
        <f>SUM($E$6:E23)</f>
        <v>38049</v>
      </c>
      <c r="H23" s="121">
        <f t="shared" si="3"/>
        <v>0.14274780807887538</v>
      </c>
      <c r="I23" s="97"/>
      <c r="J23" s="97"/>
      <c r="K23" s="119"/>
    </row>
    <row r="24" spans="1:11" s="99" customFormat="1" ht="25" customHeight="1">
      <c r="A24" s="97"/>
      <c r="B24" s="105">
        <f>'인원 입력 기능'!B23</f>
        <v>123</v>
      </c>
      <c r="C24" s="100">
        <f t="shared" si="0"/>
        <v>3</v>
      </c>
      <c r="D24" s="169">
        <f t="shared" si="4"/>
        <v>84.983136182361847</v>
      </c>
      <c r="E24" s="107">
        <f>'인원 입력 기능'!E23</f>
        <v>3956</v>
      </c>
      <c r="F24" s="120">
        <f t="shared" si="2"/>
        <v>1.4841660195012513E-2</v>
      </c>
      <c r="G24" s="108">
        <f>SUM($E$6:E24)</f>
        <v>42005</v>
      </c>
      <c r="H24" s="121">
        <f t="shared" si="3"/>
        <v>0.15758946827388789</v>
      </c>
      <c r="I24" s="97"/>
      <c r="J24" s="97"/>
      <c r="K24" s="119"/>
    </row>
    <row r="25" spans="1:11" s="99" customFormat="1" ht="25" customHeight="1">
      <c r="A25" s="97"/>
      <c r="B25" s="105">
        <f>'인원 입력 기능'!B24</f>
        <v>122</v>
      </c>
      <c r="C25" s="100">
        <f t="shared" si="0"/>
        <v>3</v>
      </c>
      <c r="D25" s="169">
        <f t="shared" si="4"/>
        <v>83.552244069526196</v>
      </c>
      <c r="E25" s="107">
        <f>'인원 입력 기능'!E24</f>
        <v>3672</v>
      </c>
      <c r="F25" s="120">
        <f t="shared" si="2"/>
        <v>1.3776182061700188E-2</v>
      </c>
      <c r="G25" s="108">
        <f>SUM($E$6:E25)</f>
        <v>45677</v>
      </c>
      <c r="H25" s="121">
        <f t="shared" si="3"/>
        <v>0.17136565033558809</v>
      </c>
      <c r="I25" s="97"/>
      <c r="J25" s="97"/>
      <c r="K25" s="119"/>
    </row>
    <row r="26" spans="1:11" s="99" customFormat="1" ht="25" customHeight="1">
      <c r="A26" s="97"/>
      <c r="B26" s="105">
        <f>'인원 입력 기능'!B25</f>
        <v>121</v>
      </c>
      <c r="C26" s="100">
        <f t="shared" si="0"/>
        <v>3</v>
      </c>
      <c r="D26" s="169">
        <f t="shared" si="4"/>
        <v>82.036563908053736</v>
      </c>
      <c r="E26" s="107">
        <f>'인원 입력 기능'!E25</f>
        <v>4408</v>
      </c>
      <c r="F26" s="120">
        <f t="shared" si="2"/>
        <v>1.6537421167749027E-2</v>
      </c>
      <c r="G26" s="108">
        <f>SUM($E$6:E26)</f>
        <v>50085</v>
      </c>
      <c r="H26" s="121">
        <f t="shared" si="3"/>
        <v>0.18790307150333713</v>
      </c>
      <c r="I26" s="97"/>
      <c r="J26" s="97"/>
      <c r="K26" s="119"/>
    </row>
    <row r="27" spans="1:11" s="99" customFormat="1" ht="25" customHeight="1">
      <c r="A27" s="97"/>
      <c r="B27" s="105">
        <f>'인원 입력 기능'!B26</f>
        <v>120</v>
      </c>
      <c r="C27" s="100">
        <f t="shared" si="0"/>
        <v>3</v>
      </c>
      <c r="D27" s="169">
        <f t="shared" si="4"/>
        <v>80.510003864234079</v>
      </c>
      <c r="E27" s="107">
        <f>'인원 입력 기능'!E26</f>
        <v>3730</v>
      </c>
      <c r="F27" s="120">
        <f t="shared" si="2"/>
        <v>1.3993779708644254E-2</v>
      </c>
      <c r="G27" s="108">
        <f>SUM($E$6:E27)</f>
        <v>53815</v>
      </c>
      <c r="H27" s="121">
        <f t="shared" si="3"/>
        <v>0.20189685121198137</v>
      </c>
      <c r="I27" s="97"/>
      <c r="J27" s="97"/>
      <c r="K27" s="119"/>
    </row>
    <row r="28" spans="1:11" s="99" customFormat="1" ht="25" customHeight="1">
      <c r="A28" s="97"/>
      <c r="B28" s="105">
        <f>'인원 입력 기능'!B27</f>
        <v>119</v>
      </c>
      <c r="C28" s="100">
        <f t="shared" si="0"/>
        <v>3</v>
      </c>
      <c r="D28" s="169">
        <f t="shared" si="4"/>
        <v>78.995824376188821</v>
      </c>
      <c r="E28" s="107">
        <f>'인원 입력 기능'!E27</f>
        <v>4342</v>
      </c>
      <c r="F28" s="120">
        <f t="shared" si="2"/>
        <v>1.6289810052260951E-2</v>
      </c>
      <c r="G28" s="108">
        <f>SUM($E$6:E28)</f>
        <v>58157</v>
      </c>
      <c r="H28" s="121">
        <f t="shared" si="3"/>
        <v>0.21818666126424233</v>
      </c>
      <c r="I28" s="97"/>
      <c r="J28" s="97"/>
      <c r="K28" s="119"/>
    </row>
    <row r="29" spans="1:11" s="99" customFormat="1" ht="25" customHeight="1">
      <c r="A29" s="97"/>
      <c r="B29" s="105">
        <f>'인원 입력 기능'!B28</f>
        <v>118</v>
      </c>
      <c r="C29" s="100">
        <f t="shared" si="0"/>
        <v>3</v>
      </c>
      <c r="D29" s="169">
        <f t="shared" si="4"/>
        <v>77.420867614341944</v>
      </c>
      <c r="E29" s="107">
        <f>'인원 입력 기능'!E28</f>
        <v>4054</v>
      </c>
      <c r="F29" s="120">
        <f t="shared" si="2"/>
        <v>1.5209325184676624E-2</v>
      </c>
      <c r="G29" s="108">
        <f>SUM($E$6:E29)</f>
        <v>62211</v>
      </c>
      <c r="H29" s="121">
        <f t="shared" si="3"/>
        <v>0.23339598644891896</v>
      </c>
      <c r="I29" s="97"/>
      <c r="J29" s="97"/>
      <c r="K29" s="119"/>
    </row>
    <row r="30" spans="1:11" s="99" customFormat="1" ht="25" customHeight="1">
      <c r="A30" s="97"/>
      <c r="B30" s="105">
        <f>'인원 입력 기능'!B29</f>
        <v>117</v>
      </c>
      <c r="C30" s="100">
        <f t="shared" si="0"/>
        <v>4</v>
      </c>
      <c r="D30" s="169">
        <f t="shared" si="4"/>
        <v>75.831091702401451</v>
      </c>
      <c r="E30" s="107">
        <f>'인원 입력 기능'!E29</f>
        <v>4421</v>
      </c>
      <c r="F30" s="120">
        <f t="shared" si="2"/>
        <v>1.6586193054133041E-2</v>
      </c>
      <c r="G30" s="108">
        <f>SUM($E$6:E30)</f>
        <v>66632</v>
      </c>
      <c r="H30" s="121">
        <f t="shared" si="3"/>
        <v>0.24998217950305199</v>
      </c>
      <c r="I30" s="97"/>
      <c r="J30" s="97"/>
      <c r="K30" s="119"/>
    </row>
    <row r="31" spans="1:11" s="99" customFormat="1" ht="25" customHeight="1">
      <c r="A31" s="97"/>
      <c r="B31" s="105">
        <f>'인원 입력 기능'!B30</f>
        <v>116</v>
      </c>
      <c r="C31" s="100">
        <f t="shared" si="0"/>
        <v>4</v>
      </c>
      <c r="D31" s="169">
        <f t="shared" si="4"/>
        <v>74.185790873654554</v>
      </c>
      <c r="E31" s="107">
        <f>'인원 입력 기능'!E30</f>
        <v>4350</v>
      </c>
      <c r="F31" s="120">
        <f t="shared" si="2"/>
        <v>1.6319823520804962E-2</v>
      </c>
      <c r="G31" s="108">
        <f>SUM($E$6:E31)</f>
        <v>70982</v>
      </c>
      <c r="H31" s="121">
        <f t="shared" si="3"/>
        <v>0.26630200302385698</v>
      </c>
      <c r="I31" s="97"/>
      <c r="J31" s="97"/>
      <c r="K31" s="119"/>
    </row>
    <row r="32" spans="1:11" s="99" customFormat="1" ht="25" customHeight="1">
      <c r="A32" s="97"/>
      <c r="B32" s="105">
        <f>'인원 입력 기능'!B31</f>
        <v>115</v>
      </c>
      <c r="C32" s="100">
        <f t="shared" si="0"/>
        <v>4</v>
      </c>
      <c r="D32" s="169">
        <f t="shared" si="4"/>
        <v>72.546680322794856</v>
      </c>
      <c r="E32" s="107">
        <f>'인원 입력 기능'!E31</f>
        <v>4388</v>
      </c>
      <c r="F32" s="120">
        <f t="shared" si="2"/>
        <v>1.6462387496389005E-2</v>
      </c>
      <c r="G32" s="108">
        <f>SUM($E$6:E32)</f>
        <v>75370</v>
      </c>
      <c r="H32" s="121">
        <f t="shared" si="3"/>
        <v>0.28276439052024593</v>
      </c>
      <c r="I32" s="97"/>
      <c r="J32" s="97"/>
      <c r="K32" s="119"/>
    </row>
    <row r="33" spans="1:11" s="99" customFormat="1" ht="25" customHeight="1">
      <c r="A33" s="97"/>
      <c r="B33" s="105">
        <f>'인원 입력 기능'!B32</f>
        <v>114</v>
      </c>
      <c r="C33" s="100">
        <f t="shared" si="0"/>
        <v>4</v>
      </c>
      <c r="D33" s="169">
        <f t="shared" si="4"/>
        <v>70.913572465643966</v>
      </c>
      <c r="E33" s="107">
        <f>'인원 입력 기능'!E32</f>
        <v>4318</v>
      </c>
      <c r="F33" s="120">
        <f t="shared" si="2"/>
        <v>1.6199769646628923E-2</v>
      </c>
      <c r="G33" s="108">
        <f>SUM($E$6:E33)</f>
        <v>79688</v>
      </c>
      <c r="H33" s="121">
        <f t="shared" si="3"/>
        <v>0.29896416016687488</v>
      </c>
      <c r="I33" s="97"/>
      <c r="J33" s="97"/>
      <c r="K33" s="119"/>
    </row>
    <row r="34" spans="1:11" s="99" customFormat="1" ht="25" customHeight="1">
      <c r="A34" s="97"/>
      <c r="B34" s="105">
        <f>'인원 입력 기능'!B33</f>
        <v>113</v>
      </c>
      <c r="C34" s="100">
        <f t="shared" si="0"/>
        <v>4</v>
      </c>
      <c r="D34" s="169">
        <f t="shared" si="4"/>
        <v>69.321733127741084</v>
      </c>
      <c r="E34" s="107">
        <f>'인원 입력 기능'!E33</f>
        <v>4168</v>
      </c>
      <c r="F34" s="120">
        <f t="shared" si="2"/>
        <v>1.5637017111428755E-2</v>
      </c>
      <c r="G34" s="108">
        <f>SUM($E$6:E34)</f>
        <v>83856</v>
      </c>
      <c r="H34" s="121">
        <f t="shared" si="3"/>
        <v>0.31460117727830361</v>
      </c>
      <c r="I34" s="97"/>
      <c r="J34" s="97"/>
      <c r="K34" s="119"/>
    </row>
    <row r="35" spans="1:11" s="99" customFormat="1" ht="25" customHeight="1">
      <c r="A35" s="97"/>
      <c r="B35" s="105">
        <f>'인원 입력 기능'!B34</f>
        <v>112</v>
      </c>
      <c r="C35" s="100">
        <f t="shared" si="0"/>
        <v>4</v>
      </c>
      <c r="D35" s="169">
        <f t="shared" si="4"/>
        <v>67.745088108288584</v>
      </c>
      <c r="E35" s="107">
        <f>'인원 입력 기능'!E34</f>
        <v>4237</v>
      </c>
      <c r="F35" s="120">
        <f t="shared" si="2"/>
        <v>1.5895883277620832E-2</v>
      </c>
      <c r="G35" s="108">
        <f>SUM($E$6:E35)</f>
        <v>88093</v>
      </c>
      <c r="H35" s="121">
        <f t="shared" si="3"/>
        <v>0.33049706055592448</v>
      </c>
      <c r="I35" s="97"/>
      <c r="J35" s="97"/>
      <c r="K35" s="119"/>
    </row>
    <row r="36" spans="1:11" s="99" customFormat="1" ht="25" customHeight="1">
      <c r="A36" s="97"/>
      <c r="B36" s="105">
        <f>'인원 입력 기능'!B35</f>
        <v>111</v>
      </c>
      <c r="C36" s="100">
        <f t="shared" si="0"/>
        <v>4</v>
      </c>
      <c r="D36" s="169">
        <f t="shared" si="4"/>
        <v>66.115919518884098</v>
      </c>
      <c r="E36" s="107">
        <f>'인원 입력 기능'!E35</f>
        <v>4448</v>
      </c>
      <c r="F36" s="120">
        <f t="shared" si="2"/>
        <v>1.6687488510469074E-2</v>
      </c>
      <c r="G36" s="108">
        <f>SUM($E$6:E36)</f>
        <v>92541</v>
      </c>
      <c r="H36" s="121">
        <f t="shared" si="3"/>
        <v>0.34718454906639357</v>
      </c>
      <c r="I36" s="97"/>
      <c r="J36" s="97"/>
      <c r="K36" s="119"/>
    </row>
    <row r="37" spans="1:11" s="99" customFormat="1" ht="25" customHeight="1">
      <c r="A37" s="97"/>
      <c r="B37" s="105">
        <f>'인원 입력 기능'!B36</f>
        <v>110</v>
      </c>
      <c r="C37" s="100">
        <f t="shared" si="0"/>
        <v>4</v>
      </c>
      <c r="D37" s="169">
        <f t="shared" si="4"/>
        <v>64.489939860512408</v>
      </c>
      <c r="E37" s="107">
        <f>'인원 입력 기능'!E36</f>
        <v>4220</v>
      </c>
      <c r="F37" s="120">
        <f t="shared" si="2"/>
        <v>1.5832104656964812E-2</v>
      </c>
      <c r="G37" s="108">
        <f>SUM($E$6:E37)</f>
        <v>96761</v>
      </c>
      <c r="H37" s="121">
        <f t="shared" si="3"/>
        <v>0.36301665372335834</v>
      </c>
      <c r="I37" s="97"/>
      <c r="J37" s="97"/>
      <c r="K37" s="119"/>
    </row>
    <row r="38" spans="1:11" s="99" customFormat="1" ht="25" customHeight="1">
      <c r="A38" s="97"/>
      <c r="B38" s="105">
        <f>'인원 입력 기능'!B37</f>
        <v>109</v>
      </c>
      <c r="C38" s="100">
        <f t="shared" si="0"/>
        <v>4</v>
      </c>
      <c r="D38" s="169">
        <f t="shared" si="4"/>
        <v>62.842388021624707</v>
      </c>
      <c r="E38" s="107">
        <f>'인원 입력 기능'!E37</f>
        <v>4563</v>
      </c>
      <c r="F38" s="120">
        <f t="shared" si="2"/>
        <v>1.7118932120789205E-2</v>
      </c>
      <c r="G38" s="108">
        <f>SUM($E$6:E38)</f>
        <v>101324</v>
      </c>
      <c r="H38" s="121">
        <f t="shared" si="3"/>
        <v>0.38013558584414758</v>
      </c>
      <c r="I38" s="97"/>
      <c r="J38" s="97"/>
      <c r="K38" s="119"/>
    </row>
    <row r="39" spans="1:11" s="99" customFormat="1" ht="25" customHeight="1">
      <c r="A39" s="97"/>
      <c r="B39" s="105">
        <f>'인원 입력 기능'!B38</f>
        <v>108</v>
      </c>
      <c r="C39" s="100">
        <f t="shared" si="0"/>
        <v>4</v>
      </c>
      <c r="D39" s="169">
        <f t="shared" si="4"/>
        <v>61.190334162455407</v>
      </c>
      <c r="E39" s="107">
        <f>'인원 입력 기능'!E38</f>
        <v>4244</v>
      </c>
      <c r="F39" s="120">
        <f t="shared" si="2"/>
        <v>1.592214506259684E-2</v>
      </c>
      <c r="G39" s="108">
        <f>SUM($E$6:E39)</f>
        <v>105568</v>
      </c>
      <c r="H39" s="121">
        <f t="shared" si="3"/>
        <v>0.3960577309067444</v>
      </c>
      <c r="I39" s="97"/>
      <c r="J39" s="97"/>
      <c r="K39" s="119"/>
    </row>
    <row r="40" spans="1:11" s="99" customFormat="1" ht="25" customHeight="1">
      <c r="A40" s="97"/>
      <c r="B40" s="105">
        <f>'인원 입력 기능'!B39</f>
        <v>107</v>
      </c>
      <c r="C40" s="100">
        <f t="shared" si="0"/>
        <v>4</v>
      </c>
      <c r="D40" s="169">
        <f t="shared" si="4"/>
        <v>59.582925337745316</v>
      </c>
      <c r="E40" s="107">
        <f>'인원 입력 기능'!E39</f>
        <v>4325</v>
      </c>
      <c r="F40" s="120">
        <f t="shared" si="2"/>
        <v>1.6226031431604934E-2</v>
      </c>
      <c r="G40" s="108">
        <f>SUM($E$6:E40)</f>
        <v>109893</v>
      </c>
      <c r="H40" s="121">
        <f t="shared" si="3"/>
        <v>0.41228376233834935</v>
      </c>
      <c r="I40" s="97"/>
      <c r="J40" s="97"/>
      <c r="K40" s="119"/>
    </row>
    <row r="41" spans="1:11" s="99" customFormat="1" ht="25" customHeight="1">
      <c r="A41" s="97"/>
      <c r="B41" s="105">
        <f>'인원 입력 기능'!B40</f>
        <v>106</v>
      </c>
      <c r="C41" s="100">
        <f t="shared" si="0"/>
        <v>5</v>
      </c>
      <c r="D41" s="169">
        <f t="shared" si="4"/>
        <v>58.004404476508832</v>
      </c>
      <c r="E41" s="107">
        <f>'인원 입력 기능'!E40</f>
        <v>4090</v>
      </c>
      <c r="F41" s="120">
        <f t="shared" si="2"/>
        <v>1.5344385793124665E-2</v>
      </c>
      <c r="G41" s="108">
        <f>SUM($E$6:E41)</f>
        <v>113983</v>
      </c>
      <c r="H41" s="121">
        <f t="shared" si="3"/>
        <v>0.42762814813147398</v>
      </c>
      <c r="I41" s="97"/>
      <c r="J41" s="97"/>
      <c r="K41" s="119"/>
    </row>
    <row r="42" spans="1:11" s="99" customFormat="1" ht="25" customHeight="1">
      <c r="A42" s="97"/>
      <c r="B42" s="105">
        <f>'인원 입력 기능'!B41</f>
        <v>105</v>
      </c>
      <c r="C42" s="100">
        <f t="shared" si="0"/>
        <v>5</v>
      </c>
      <c r="D42" s="169">
        <f t="shared" si="4"/>
        <v>56.411252049357152</v>
      </c>
      <c r="E42" s="107">
        <f>'인원 입력 기능'!E41</f>
        <v>4403</v>
      </c>
      <c r="F42" s="120">
        <f t="shared" si="2"/>
        <v>1.651866274990902E-2</v>
      </c>
      <c r="G42" s="108">
        <f>SUM($E$6:E42)</f>
        <v>118386</v>
      </c>
      <c r="H42" s="121">
        <f t="shared" si="3"/>
        <v>0.44414681088138303</v>
      </c>
      <c r="I42" s="97"/>
      <c r="J42" s="97"/>
      <c r="K42" s="119"/>
    </row>
    <row r="43" spans="1:11" s="99" customFormat="1" ht="25" customHeight="1">
      <c r="A43" s="97"/>
      <c r="B43" s="105">
        <f>'인원 입력 기능'!B42</f>
        <v>104</v>
      </c>
      <c r="C43" s="100">
        <f t="shared" si="0"/>
        <v>5</v>
      </c>
      <c r="D43" s="169">
        <f t="shared" si="4"/>
        <v>54.796152273332652</v>
      </c>
      <c r="E43" s="107">
        <f>'인원 입력 기능'!E42</f>
        <v>4207</v>
      </c>
      <c r="F43" s="120">
        <f t="shared" si="2"/>
        <v>1.5783332770580798E-2</v>
      </c>
      <c r="G43" s="108">
        <f>SUM($E$6:E43)</f>
        <v>122593</v>
      </c>
      <c r="H43" s="121">
        <f t="shared" si="3"/>
        <v>0.45993014365196383</v>
      </c>
      <c r="I43" s="97"/>
      <c r="J43" s="97"/>
      <c r="K43" s="119"/>
    </row>
    <row r="44" spans="1:11" s="99" customFormat="1" ht="25" customHeight="1">
      <c r="A44" s="97"/>
      <c r="B44" s="105">
        <f>'인원 입력 기능'!B43</f>
        <v>103</v>
      </c>
      <c r="C44" s="100">
        <f t="shared" si="0"/>
        <v>5</v>
      </c>
      <c r="D44" s="169">
        <f t="shared" si="4"/>
        <v>53.190056537871364</v>
      </c>
      <c r="E44" s="107">
        <f>'인원 입력 기능'!E43</f>
        <v>4355</v>
      </c>
      <c r="F44" s="120">
        <f t="shared" si="2"/>
        <v>1.6338581938644969E-2</v>
      </c>
      <c r="G44" s="108">
        <f>SUM($E$6:E44)</f>
        <v>126948</v>
      </c>
      <c r="H44" s="121">
        <f t="shared" si="3"/>
        <v>0.47626872559060879</v>
      </c>
      <c r="I44" s="97"/>
      <c r="J44" s="97"/>
      <c r="K44" s="119"/>
    </row>
    <row r="45" spans="1:11" s="99" customFormat="1" ht="25" customHeight="1">
      <c r="A45" s="97"/>
      <c r="B45" s="105">
        <f>'인원 입력 기능'!B44</f>
        <v>102</v>
      </c>
      <c r="C45" s="100">
        <f t="shared" si="0"/>
        <v>5</v>
      </c>
      <c r="D45" s="169">
        <f t="shared" si="4"/>
        <v>51.623165895695692</v>
      </c>
      <c r="E45" s="107">
        <f>'인원 입력 기능'!E44</f>
        <v>3998</v>
      </c>
      <c r="F45" s="120">
        <f t="shared" si="2"/>
        <v>1.4999230904868559E-2</v>
      </c>
      <c r="G45" s="108">
        <f>SUM($E$6:E45)</f>
        <v>130946</v>
      </c>
      <c r="H45" s="121">
        <f t="shared" si="3"/>
        <v>0.49126795649547733</v>
      </c>
      <c r="I45" s="97"/>
      <c r="J45" s="97"/>
      <c r="K45" s="119"/>
    </row>
    <row r="46" spans="1:11" s="99" customFormat="1" ht="25" customHeight="1">
      <c r="A46" s="97"/>
      <c r="B46" s="105">
        <f>'인원 입력 기능'!B45</f>
        <v>101</v>
      </c>
      <c r="C46" s="100">
        <f t="shared" si="0"/>
        <v>5</v>
      </c>
      <c r="D46" s="169">
        <f t="shared" si="4"/>
        <v>50.086101137885628</v>
      </c>
      <c r="E46" s="107">
        <f>'인원 입력 기능'!E45</f>
        <v>4196</v>
      </c>
      <c r="F46" s="120">
        <f t="shared" si="2"/>
        <v>1.5742064251332785E-2</v>
      </c>
      <c r="G46" s="108">
        <f>SUM($E$6:E46)</f>
        <v>135142</v>
      </c>
      <c r="H46" s="121">
        <f t="shared" si="3"/>
        <v>0.50701002074681012</v>
      </c>
      <c r="I46" s="97"/>
      <c r="J46" s="97"/>
      <c r="K46" s="119"/>
    </row>
    <row r="47" spans="1:11" s="99" customFormat="1" ht="25" customHeight="1">
      <c r="A47" s="97"/>
      <c r="B47" s="105">
        <f>'인원 입력 기능'!B46</f>
        <v>100</v>
      </c>
      <c r="C47" s="100">
        <f t="shared" si="0"/>
        <v>5</v>
      </c>
      <c r="D47" s="169">
        <f t="shared" si="4"/>
        <v>48.614690842515586</v>
      </c>
      <c r="E47" s="107">
        <f>'인원 입력 기능'!E46</f>
        <v>3648</v>
      </c>
      <c r="F47" s="120">
        <f t="shared" si="2"/>
        <v>1.368614165606816E-2</v>
      </c>
      <c r="G47" s="108">
        <f>SUM($E$6:E47)</f>
        <v>138790</v>
      </c>
      <c r="H47" s="121">
        <f t="shared" si="3"/>
        <v>0.5206961624028783</v>
      </c>
      <c r="I47" s="97"/>
      <c r="J47" s="97"/>
      <c r="K47" s="119"/>
    </row>
    <row r="48" spans="1:11" s="99" customFormat="1" ht="25" customHeight="1">
      <c r="A48" s="97"/>
      <c r="B48" s="105">
        <f>'인원 입력 기능'!B47</f>
        <v>99</v>
      </c>
      <c r="C48" s="100">
        <f t="shared" si="0"/>
        <v>5</v>
      </c>
      <c r="D48" s="169">
        <f t="shared" si="4"/>
        <v>47.174607104938339</v>
      </c>
      <c r="E48" s="107">
        <f>'인원 입력 기능'!E47</f>
        <v>4029</v>
      </c>
      <c r="F48" s="120">
        <f t="shared" si="2"/>
        <v>1.5115533095476596E-2</v>
      </c>
      <c r="G48" s="108">
        <f>SUM($E$6:E48)</f>
        <v>142819</v>
      </c>
      <c r="H48" s="121">
        <f t="shared" si="3"/>
        <v>0.53581169549835483</v>
      </c>
      <c r="I48" s="97"/>
      <c r="J48" s="97"/>
      <c r="K48" s="119"/>
    </row>
    <row r="49" spans="1:11" s="99" customFormat="1" ht="25" customHeight="1">
      <c r="A49" s="97"/>
      <c r="B49" s="105">
        <f>'인원 입력 기능'!B48</f>
        <v>98</v>
      </c>
      <c r="C49" s="100">
        <f t="shared" si="0"/>
        <v>5</v>
      </c>
      <c r="D49" s="169">
        <f t="shared" si="4"/>
        <v>45.7212048906947</v>
      </c>
      <c r="E49" s="107">
        <f>'인원 입력 기능'!E48</f>
        <v>3719</v>
      </c>
      <c r="F49" s="120">
        <f t="shared" si="2"/>
        <v>1.3952511189396241E-2</v>
      </c>
      <c r="G49" s="108">
        <f>SUM($E$6:E49)</f>
        <v>146538</v>
      </c>
      <c r="H49" s="121">
        <f t="shared" si="3"/>
        <v>0.54976420668775117</v>
      </c>
      <c r="I49" s="97"/>
      <c r="K49" s="119"/>
    </row>
    <row r="50" spans="1:11" s="99" customFormat="1" ht="25" customHeight="1">
      <c r="A50" s="97"/>
      <c r="B50" s="105">
        <f>'인원 입력 기능'!B49</f>
        <v>97</v>
      </c>
      <c r="C50" s="100">
        <f t="shared" si="0"/>
        <v>5</v>
      </c>
      <c r="D50" s="169">
        <f t="shared" si="4"/>
        <v>44.268177844807852</v>
      </c>
      <c r="E50" s="107">
        <f>'인원 입력 기능'!E49</f>
        <v>4027</v>
      </c>
      <c r="F50" s="120">
        <f t="shared" si="2"/>
        <v>1.5108029728340593E-2</v>
      </c>
      <c r="G50" s="108">
        <f>SUM($E$6:E50)</f>
        <v>150565</v>
      </c>
      <c r="H50" s="121">
        <f t="shared" si="3"/>
        <v>0.56487223641609174</v>
      </c>
      <c r="I50" s="97"/>
      <c r="J50" s="97"/>
      <c r="K50" s="119"/>
    </row>
    <row r="51" spans="1:11" s="99" customFormat="1" ht="25" customHeight="1">
      <c r="A51" s="97"/>
      <c r="B51" s="105">
        <f>'인원 입력 기능'!B50</f>
        <v>96</v>
      </c>
      <c r="C51" s="100">
        <f t="shared" si="0"/>
        <v>5</v>
      </c>
      <c r="D51" s="169">
        <f t="shared" si="4"/>
        <v>42.831658206620219</v>
      </c>
      <c r="E51" s="107">
        <f>'인원 입력 기능'!E50</f>
        <v>3631</v>
      </c>
      <c r="F51" s="120">
        <f t="shared" si="2"/>
        <v>1.362236303541214E-2</v>
      </c>
      <c r="G51" s="108">
        <f>SUM($E$6:E51)</f>
        <v>154196</v>
      </c>
      <c r="H51" s="121">
        <f t="shared" si="3"/>
        <v>0.57849459945150383</v>
      </c>
      <c r="I51" s="97"/>
      <c r="J51" s="97"/>
      <c r="K51" s="119"/>
    </row>
    <row r="52" spans="1:11" s="99" customFormat="1" ht="25" customHeight="1">
      <c r="A52" s="97"/>
      <c r="B52" s="105">
        <f>'인원 입력 기능'!B51</f>
        <v>95</v>
      </c>
      <c r="C52" s="100">
        <f t="shared" si="0"/>
        <v>5</v>
      </c>
      <c r="D52" s="169">
        <f t="shared" si="4"/>
        <v>41.477112854393404</v>
      </c>
      <c r="E52" s="107">
        <f>'인원 입력 기능'!E51</f>
        <v>3590</v>
      </c>
      <c r="F52" s="120">
        <f t="shared" si="2"/>
        <v>1.3468544009124095E-2</v>
      </c>
      <c r="G52" s="108">
        <f>SUM($E$6:E52)</f>
        <v>157786</v>
      </c>
      <c r="H52" s="121">
        <f t="shared" si="3"/>
        <v>0.59196314346062795</v>
      </c>
      <c r="I52" s="97"/>
      <c r="J52" s="97"/>
      <c r="K52" s="119"/>
    </row>
    <row r="53" spans="1:11" s="99" customFormat="1" ht="25" customHeight="1">
      <c r="A53" s="97"/>
      <c r="B53" s="105">
        <f>'인원 입력 기능'!B52</f>
        <v>94</v>
      </c>
      <c r="C53" s="100">
        <f t="shared" si="0"/>
        <v>5</v>
      </c>
      <c r="D53" s="169">
        <f t="shared" si="4"/>
        <v>40.148078950429003</v>
      </c>
      <c r="E53" s="107">
        <f>'인원 입력 기능'!E52</f>
        <v>3495</v>
      </c>
      <c r="F53" s="120">
        <f t="shared" si="2"/>
        <v>1.3112134070163987E-2</v>
      </c>
      <c r="G53" s="108">
        <f>SUM($E$6:E53)</f>
        <v>161281</v>
      </c>
      <c r="H53" s="121">
        <f t="shared" si="3"/>
        <v>0.60507527753079193</v>
      </c>
      <c r="I53" s="97"/>
      <c r="J53" s="97"/>
      <c r="K53" s="119"/>
    </row>
    <row r="54" spans="1:11" s="99" customFormat="1" ht="25" customHeight="1">
      <c r="A54" s="97"/>
      <c r="B54" s="105">
        <f>'인원 입력 기능'!B53</f>
        <v>93</v>
      </c>
      <c r="C54" s="100">
        <f t="shared" si="0"/>
        <v>6</v>
      </c>
      <c r="D54" s="169">
        <f t="shared" si="4"/>
        <v>38.83911655355341</v>
      </c>
      <c r="E54" s="107">
        <f>'인원 입력 기능'!E53</f>
        <v>3483</v>
      </c>
      <c r="F54" s="120">
        <f t="shared" si="2"/>
        <v>1.3067113867347973E-2</v>
      </c>
      <c r="G54" s="108">
        <f>SUM($E$6:E54)</f>
        <v>164764</v>
      </c>
      <c r="H54" s="121">
        <f t="shared" si="3"/>
        <v>0.61814239139813987</v>
      </c>
      <c r="I54" s="97"/>
      <c r="J54" s="97"/>
      <c r="K54" s="119"/>
    </row>
    <row r="55" spans="1:11" s="99" customFormat="1" ht="25" customHeight="1">
      <c r="A55" s="97"/>
      <c r="B55" s="105">
        <f>'인원 입력 기능'!B54</f>
        <v>92</v>
      </c>
      <c r="C55" s="100">
        <f t="shared" si="0"/>
        <v>6</v>
      </c>
      <c r="D55" s="169">
        <f t="shared" si="4"/>
        <v>37.552101505550617</v>
      </c>
      <c r="E55" s="107">
        <f>'인원 입력 기능'!E54</f>
        <v>3378</v>
      </c>
      <c r="F55" s="120">
        <f t="shared" si="2"/>
        <v>1.2673187092707852E-2</v>
      </c>
      <c r="G55" s="108">
        <f>SUM($E$6:E55)</f>
        <v>168142</v>
      </c>
      <c r="H55" s="121">
        <f t="shared" si="3"/>
        <v>0.63081557849084779</v>
      </c>
      <c r="I55" s="97"/>
      <c r="J55" s="97"/>
      <c r="K55" s="119"/>
    </row>
    <row r="56" spans="1:11" s="99" customFormat="1" ht="25" customHeight="1">
      <c r="A56" s="97"/>
      <c r="B56" s="105">
        <f>'인원 입력 기능'!B55</f>
        <v>91</v>
      </c>
      <c r="C56" s="100">
        <f t="shared" si="0"/>
        <v>6</v>
      </c>
      <c r="D56" s="169">
        <f t="shared" si="4"/>
        <v>36.245202534637421</v>
      </c>
      <c r="E56" s="107">
        <f>'인원 입력 기능'!E55</f>
        <v>3589</v>
      </c>
      <c r="F56" s="120">
        <f t="shared" si="2"/>
        <v>1.3464792325556094E-2</v>
      </c>
      <c r="G56" s="108">
        <f>SUM($E$6:E56)</f>
        <v>171731</v>
      </c>
      <c r="H56" s="121">
        <f t="shared" si="3"/>
        <v>0.64428037081640388</v>
      </c>
      <c r="I56" s="97"/>
      <c r="J56" s="97"/>
      <c r="K56" s="119"/>
    </row>
    <row r="57" spans="1:11" s="99" customFormat="1" ht="25" customHeight="1">
      <c r="A57" s="97"/>
      <c r="B57" s="105">
        <f>'인원 입력 기능'!B56</f>
        <v>90</v>
      </c>
      <c r="C57" s="100">
        <f t="shared" si="0"/>
        <v>6</v>
      </c>
      <c r="D57" s="169">
        <f t="shared" si="4"/>
        <v>34.987075450108243</v>
      </c>
      <c r="E57" s="107">
        <f>'인원 입력 기능'!E56</f>
        <v>3118</v>
      </c>
      <c r="F57" s="120">
        <f t="shared" si="2"/>
        <v>1.1697749365027555E-2</v>
      </c>
      <c r="G57" s="108">
        <f>SUM($E$6:E57)</f>
        <v>174849</v>
      </c>
      <c r="H57" s="121">
        <f t="shared" si="3"/>
        <v>0.65597812018143142</v>
      </c>
      <c r="I57" s="97"/>
      <c r="J57" s="97"/>
      <c r="K57" s="119"/>
    </row>
    <row r="58" spans="1:11" s="99" customFormat="1" ht="25" customHeight="1">
      <c r="A58" s="97"/>
      <c r="B58" s="105">
        <f>'인원 입력 기능'!B57</f>
        <v>89</v>
      </c>
      <c r="C58" s="100">
        <f t="shared" si="0"/>
        <v>6</v>
      </c>
      <c r="D58" s="169">
        <f t="shared" si="4"/>
        <v>33.752583972057458</v>
      </c>
      <c r="E58" s="107">
        <f>'인원 입력 기능'!E57</f>
        <v>3463</v>
      </c>
      <c r="F58" s="120">
        <f t="shared" si="2"/>
        <v>1.2992080195987949E-2</v>
      </c>
      <c r="G58" s="108">
        <f>SUM($E$6:E58)</f>
        <v>178312</v>
      </c>
      <c r="H58" s="121">
        <f t="shared" si="3"/>
        <v>0.66897020037741939</v>
      </c>
      <c r="I58" s="97"/>
      <c r="J58" s="97"/>
      <c r="K58" s="119"/>
    </row>
    <row r="59" spans="1:11" s="99" customFormat="1" ht="25" customHeight="1">
      <c r="A59" s="97"/>
      <c r="B59" s="105">
        <f>'인원 입력 기능'!B58</f>
        <v>88</v>
      </c>
      <c r="C59" s="100">
        <f t="shared" si="0"/>
        <v>6</v>
      </c>
      <c r="D59" s="169">
        <f t="shared" si="4"/>
        <v>32.48826660964108</v>
      </c>
      <c r="E59" s="107">
        <f>'인원 입력 기능'!E58</f>
        <v>3277</v>
      </c>
      <c r="F59" s="120">
        <f t="shared" si="2"/>
        <v>1.2294267052339738E-2</v>
      </c>
      <c r="G59" s="108">
        <f>SUM($E$6:E59)</f>
        <v>181589</v>
      </c>
      <c r="H59" s="121">
        <f t="shared" si="3"/>
        <v>0.6812644674297591</v>
      </c>
      <c r="I59" s="97"/>
      <c r="J59" s="97"/>
      <c r="K59" s="119"/>
    </row>
    <row r="60" spans="1:11" s="99" customFormat="1" ht="25" customHeight="1">
      <c r="A60" s="97"/>
      <c r="B60" s="105">
        <f>'인원 입력 기능'!B59</f>
        <v>87</v>
      </c>
      <c r="C60" s="100">
        <f t="shared" si="0"/>
        <v>6</v>
      </c>
      <c r="D60" s="169">
        <f t="shared" si="4"/>
        <v>31.255275805017501</v>
      </c>
      <c r="E60" s="107">
        <f>'인원 입력 기능'!E59</f>
        <v>3296</v>
      </c>
      <c r="F60" s="120">
        <f t="shared" si="2"/>
        <v>1.2365549040131759E-2</v>
      </c>
      <c r="G60" s="108">
        <f>SUM($E$6:E60)</f>
        <v>184885</v>
      </c>
      <c r="H60" s="121">
        <f t="shared" si="3"/>
        <v>0.69363001646989086</v>
      </c>
      <c r="I60" s="97"/>
      <c r="J60" s="97"/>
      <c r="K60" s="119"/>
    </row>
    <row r="61" spans="1:11" s="99" customFormat="1" ht="25" customHeight="1">
      <c r="A61" s="97"/>
      <c r="B61" s="105">
        <f>'인원 입력 기능'!B60</f>
        <v>86</v>
      </c>
      <c r="C61" s="100">
        <f t="shared" si="0"/>
        <v>6</v>
      </c>
      <c r="D61" s="169">
        <f t="shared" si="4"/>
        <v>29.994522541990719</v>
      </c>
      <c r="E61" s="107">
        <f>'인원 입력 기능'!E60</f>
        <v>3425</v>
      </c>
      <c r="F61" s="120">
        <f t="shared" si="2"/>
        <v>1.2849516220403907E-2</v>
      </c>
      <c r="G61" s="108">
        <f>SUM($E$6:E61)</f>
        <v>188310</v>
      </c>
      <c r="H61" s="121">
        <f t="shared" si="3"/>
        <v>0.70647953269029473</v>
      </c>
      <c r="I61" s="97"/>
      <c r="J61" s="97"/>
      <c r="K61" s="119"/>
    </row>
    <row r="62" spans="1:11" s="99" customFormat="1" ht="25" customHeight="1">
      <c r="A62" s="97"/>
      <c r="B62" s="105">
        <f>'인원 입력 기능'!B61</f>
        <v>85</v>
      </c>
      <c r="C62" s="100">
        <f t="shared" si="0"/>
        <v>6</v>
      </c>
      <c r="D62" s="169">
        <f t="shared" si="4"/>
        <v>28.745962250559941</v>
      </c>
      <c r="E62" s="107">
        <f>'인원 입력 기능'!E61</f>
        <v>3231</v>
      </c>
      <c r="F62" s="120">
        <f t="shared" si="2"/>
        <v>1.2121689608211686E-2</v>
      </c>
      <c r="G62" s="108">
        <f>SUM($E$6:E62)</f>
        <v>191541</v>
      </c>
      <c r="H62" s="121">
        <f t="shared" si="3"/>
        <v>0.71860122229850643</v>
      </c>
      <c r="I62" s="97"/>
      <c r="J62" s="97"/>
      <c r="K62" s="119"/>
    </row>
    <row r="63" spans="1:11" s="99" customFormat="1" ht="25" customHeight="1">
      <c r="A63" s="97"/>
      <c r="B63" s="105">
        <f>'인원 입력 기능'!B62</f>
        <v>84</v>
      </c>
      <c r="C63" s="100">
        <f t="shared" si="0"/>
        <v>6</v>
      </c>
      <c r="D63" s="169">
        <f t="shared" si="4"/>
        <v>27.463261638660352</v>
      </c>
      <c r="E63" s="107">
        <f>'인원 입력 기능'!E62</f>
        <v>3607</v>
      </c>
      <c r="F63" s="120">
        <f t="shared" si="2"/>
        <v>1.3532322629780115E-2</v>
      </c>
      <c r="G63" s="108">
        <f>SUM($E$6:E63)</f>
        <v>195148</v>
      </c>
      <c r="H63" s="121">
        <f t="shared" si="3"/>
        <v>0.73213354492828653</v>
      </c>
      <c r="I63" s="97"/>
      <c r="J63" s="97"/>
      <c r="K63" s="119"/>
    </row>
    <row r="64" spans="1:11" s="99" customFormat="1" ht="25" customHeight="1">
      <c r="A64" s="97"/>
      <c r="B64" s="105">
        <f>'인원 입력 기능'!B63</f>
        <v>83</v>
      </c>
      <c r="C64" s="100">
        <f t="shared" si="0"/>
        <v>6</v>
      </c>
      <c r="D64" s="169">
        <f t="shared" si="4"/>
        <v>26.151297894930348</v>
      </c>
      <c r="E64" s="107">
        <f>'인원 입력 기능'!E63</f>
        <v>3387</v>
      </c>
      <c r="F64" s="120">
        <f t="shared" si="2"/>
        <v>1.2706952244819863E-2</v>
      </c>
      <c r="G64" s="108">
        <f>SUM($E$6:E64)</f>
        <v>198535</v>
      </c>
      <c r="H64" s="121">
        <f t="shared" si="3"/>
        <v>0.74484049717310641</v>
      </c>
      <c r="I64" s="97"/>
      <c r="J64" s="97"/>
      <c r="K64" s="119"/>
    </row>
    <row r="65" spans="1:11" s="99" customFormat="1" ht="25" customHeight="1">
      <c r="A65" s="97"/>
      <c r="B65" s="105">
        <f>'인원 입력 기능'!B64</f>
        <v>82</v>
      </c>
      <c r="C65" s="100">
        <f t="shared" si="0"/>
        <v>6</v>
      </c>
      <c r="D65" s="169">
        <f t="shared" si="4"/>
        <v>24.83501971509715</v>
      </c>
      <c r="E65" s="107">
        <f>'인원 입력 기능'!E64</f>
        <v>3630</v>
      </c>
      <c r="F65" s="120">
        <f t="shared" si="2"/>
        <v>1.361861135184414E-2</v>
      </c>
      <c r="G65" s="108">
        <f>SUM($E$6:E65)</f>
        <v>202165</v>
      </c>
      <c r="H65" s="121">
        <f t="shared" si="3"/>
        <v>0.75845910852495058</v>
      </c>
      <c r="I65" s="97"/>
      <c r="J65" s="97"/>
      <c r="K65" s="119"/>
    </row>
    <row r="66" spans="1:11" s="99" customFormat="1" ht="25" customHeight="1">
      <c r="A66" s="97"/>
      <c r="B66" s="105">
        <f>'인원 입력 기능'!B65</f>
        <v>81</v>
      </c>
      <c r="C66" s="100">
        <f t="shared" si="0"/>
        <v>6</v>
      </c>
      <c r="D66" s="169">
        <f t="shared" si="4"/>
        <v>23.497732107283142</v>
      </c>
      <c r="E66" s="107">
        <f>'인원 입력 기능'!E65</f>
        <v>3499</v>
      </c>
      <c r="F66" s="120">
        <f t="shared" si="2"/>
        <v>1.3127140804435991E-2</v>
      </c>
      <c r="G66" s="108">
        <f>SUM($E$6:E66)</f>
        <v>205664</v>
      </c>
      <c r="H66" s="121">
        <f t="shared" si="3"/>
        <v>0.77158624932938658</v>
      </c>
      <c r="I66" s="97"/>
      <c r="J66" s="97"/>
      <c r="K66" s="119"/>
    </row>
    <row r="67" spans="1:11" s="99" customFormat="1" ht="25" customHeight="1">
      <c r="A67" s="97"/>
      <c r="B67" s="105">
        <f>'인원 입력 기능'!B66</f>
        <v>80</v>
      </c>
      <c r="C67" s="100">
        <f t="shared" si="0"/>
        <v>7</v>
      </c>
      <c r="D67" s="169">
        <f t="shared" si="4"/>
        <v>22.100042394024321</v>
      </c>
      <c r="E67" s="107">
        <f>'인원 입력 기능'!E66</f>
        <v>3952</v>
      </c>
      <c r="F67" s="120">
        <f t="shared" si="2"/>
        <v>1.4826653460740507E-2</v>
      </c>
      <c r="G67" s="108">
        <f>SUM($E$6:E67)</f>
        <v>209616</v>
      </c>
      <c r="H67" s="121">
        <f t="shared" si="3"/>
        <v>0.7864129027901271</v>
      </c>
      <c r="I67" s="97"/>
      <c r="J67" s="97"/>
      <c r="K67" s="119"/>
    </row>
    <row r="68" spans="1:11" s="99" customFormat="1" ht="25" customHeight="1">
      <c r="A68" s="97"/>
      <c r="B68" s="105">
        <f>'인원 입력 기능'!B67</f>
        <v>79</v>
      </c>
      <c r="C68" s="100">
        <f t="shared" si="0"/>
        <v>7</v>
      </c>
      <c r="D68" s="169">
        <f t="shared" si="4"/>
        <v>19.911685368809252</v>
      </c>
      <c r="E68" s="107">
        <f>'인원 입력 기능'!E67</f>
        <v>7714</v>
      </c>
      <c r="F68" s="120">
        <f t="shared" si="2"/>
        <v>2.8940487043560798E-2</v>
      </c>
      <c r="G68" s="108">
        <f>SUM($E$6:E68)</f>
        <v>217330</v>
      </c>
      <c r="H68" s="121">
        <f t="shared" si="3"/>
        <v>0.81535338983368788</v>
      </c>
      <c r="I68" s="97"/>
      <c r="J68" s="97"/>
      <c r="K68" s="119"/>
    </row>
    <row r="69" spans="1:11" s="99" customFormat="1" ht="25" customHeight="1">
      <c r="A69" s="97"/>
      <c r="B69" s="105">
        <f>'인원 입력 기능'!B68</f>
        <v>78</v>
      </c>
      <c r="C69" s="100">
        <f t="shared" si="0"/>
        <v>7</v>
      </c>
      <c r="D69" s="169">
        <f t="shared" si="4"/>
        <v>17.734020641762992</v>
      </c>
      <c r="E69" s="107">
        <f>'인원 입력 기능'!E68</f>
        <v>3895</v>
      </c>
      <c r="F69" s="120">
        <f t="shared" si="2"/>
        <v>1.4612807497364442E-2</v>
      </c>
      <c r="G69" s="108">
        <f>SUM($E$6:E69)</f>
        <v>221225</v>
      </c>
      <c r="H69" s="121">
        <f t="shared" si="3"/>
        <v>0.82996619733105226</v>
      </c>
      <c r="I69" s="97"/>
      <c r="J69" s="97"/>
      <c r="K69" s="119"/>
    </row>
    <row r="70" spans="1:11" s="99" customFormat="1" ht="25" customHeight="1">
      <c r="A70" s="97"/>
      <c r="B70" s="105">
        <f>'인원 입력 기능'!B69</f>
        <v>77</v>
      </c>
      <c r="C70" s="100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69">
        <f t="shared" si="4"/>
        <v>16.359028614090576</v>
      </c>
      <c r="E70" s="107">
        <f>'인원 입력 기능'!E69</f>
        <v>3435</v>
      </c>
      <c r="F70" s="120">
        <f t="shared" si="2"/>
        <v>1.2887033056083918E-2</v>
      </c>
      <c r="G70" s="108">
        <f>SUM($E$6:E70)</f>
        <v>224660</v>
      </c>
      <c r="H70" s="121">
        <f t="shared" si="3"/>
        <v>0.84285323038713622</v>
      </c>
      <c r="I70" s="97"/>
      <c r="J70" s="97"/>
      <c r="K70" s="119"/>
    </row>
    <row r="71" spans="1:11" s="99" customFormat="1" ht="25" customHeight="1">
      <c r="A71" s="97"/>
      <c r="B71" s="105">
        <f>'인원 입력 기능'!B70</f>
        <v>76</v>
      </c>
      <c r="C71" s="100">
        <f t="shared" si="5"/>
        <v>7</v>
      </c>
      <c r="D71" s="169">
        <f t="shared" si="4"/>
        <v>14.927010996184542</v>
      </c>
      <c r="E71" s="107">
        <f>'인원 입력 기능'!E70</f>
        <v>4199</v>
      </c>
      <c r="F71" s="120">
        <f t="shared" ref="F71:F96" si="6">E71/$H$2</f>
        <v>1.575331930203679E-2</v>
      </c>
      <c r="G71" s="108">
        <f>SUM($E$6:E71)</f>
        <v>228859</v>
      </c>
      <c r="H71" s="121">
        <f t="shared" ref="H71:H96" si="7">G71/$H$2</f>
        <v>0.85860654968917305</v>
      </c>
      <c r="I71" s="97"/>
      <c r="J71" s="97"/>
      <c r="K71" s="119"/>
    </row>
    <row r="72" spans="1:11" s="99" customFormat="1" ht="25" customHeight="1">
      <c r="A72" s="97"/>
      <c r="B72" s="105">
        <f>'인원 입력 기능'!B71</f>
        <v>75</v>
      </c>
      <c r="C72" s="100">
        <f t="shared" si="5"/>
        <v>7</v>
      </c>
      <c r="D72" s="169">
        <f t="shared" ref="D72:D135" si="8">100*(1-(G71+G72)/2/$H$2)</f>
        <v>13.38825798076887</v>
      </c>
      <c r="E72" s="107">
        <f>'인원 입력 기능'!E71</f>
        <v>4004</v>
      </c>
      <c r="F72" s="120">
        <f t="shared" si="6"/>
        <v>1.5021741006276566E-2</v>
      </c>
      <c r="G72" s="108">
        <f>SUM($E$6:E72)</f>
        <v>232863</v>
      </c>
      <c r="H72" s="121">
        <f t="shared" si="7"/>
        <v>0.87362829069544956</v>
      </c>
      <c r="I72" s="97"/>
      <c r="J72" s="97"/>
      <c r="K72" s="119"/>
    </row>
    <row r="73" spans="1:11" s="99" customFormat="1" ht="25" customHeight="1">
      <c r="A73" s="97"/>
      <c r="B73" s="105">
        <f>'인원 입력 기능'!B72</f>
        <v>74</v>
      </c>
      <c r="C73" s="100">
        <f t="shared" si="5"/>
        <v>7</v>
      </c>
      <c r="D73" s="169">
        <f t="shared" si="8"/>
        <v>11.781411908593986</v>
      </c>
      <c r="E73" s="107">
        <f>'인원 입력 기능'!E72</f>
        <v>4562</v>
      </c>
      <c r="F73" s="120">
        <f t="shared" si="6"/>
        <v>1.7115180437221204E-2</v>
      </c>
      <c r="G73" s="108">
        <f>SUM($E$6:E73)</f>
        <v>237425</v>
      </c>
      <c r="H73" s="121">
        <f t="shared" si="7"/>
        <v>0.89074347113267083</v>
      </c>
      <c r="I73" s="97"/>
      <c r="J73" s="97"/>
      <c r="K73" s="119"/>
    </row>
    <row r="74" spans="1:11" s="99" customFormat="1" ht="25" customHeight="1">
      <c r="A74" s="97"/>
      <c r="B74" s="105">
        <f>'인원 입력 기능'!B73</f>
        <v>73</v>
      </c>
      <c r="C74" s="100">
        <f t="shared" si="5"/>
        <v>8</v>
      </c>
      <c r="D74" s="169">
        <f t="shared" si="8"/>
        <v>10.252976022990312</v>
      </c>
      <c r="E74" s="107">
        <f>'인원 입력 기능'!E73</f>
        <v>3586</v>
      </c>
      <c r="F74" s="120">
        <f t="shared" si="6"/>
        <v>1.3453537274852091E-2</v>
      </c>
      <c r="G74" s="108">
        <f>SUM($E$6:E74)</f>
        <v>241011</v>
      </c>
      <c r="H74" s="121">
        <f t="shared" si="7"/>
        <v>0.90419700840752293</v>
      </c>
      <c r="I74" s="97"/>
      <c r="J74" s="97"/>
      <c r="K74" s="119"/>
    </row>
    <row r="75" spans="1:11" s="99" customFormat="1" ht="25" customHeight="1">
      <c r="A75" s="97"/>
      <c r="B75" s="105">
        <f>'인원 입력 기능'!B74</f>
        <v>72</v>
      </c>
      <c r="C75" s="100">
        <f t="shared" si="5"/>
        <v>8</v>
      </c>
      <c r="D75" s="169">
        <f t="shared" si="8"/>
        <v>8.9380109324059163</v>
      </c>
      <c r="E75" s="107">
        <f>'인원 입력 기능'!E74</f>
        <v>3424</v>
      </c>
      <c r="F75" s="120">
        <f t="shared" si="6"/>
        <v>1.2845764536835905E-2</v>
      </c>
      <c r="G75" s="108">
        <f>SUM($E$6:E75)</f>
        <v>244435</v>
      </c>
      <c r="H75" s="121">
        <f t="shared" si="7"/>
        <v>0.91704277294435876</v>
      </c>
      <c r="I75" s="97"/>
      <c r="J75" s="97"/>
      <c r="K75" s="119"/>
    </row>
    <row r="76" spans="1:11" s="99" customFormat="1" ht="25" customHeight="1">
      <c r="A76" s="97"/>
      <c r="B76" s="105">
        <f>'인원 입력 기능'!B75</f>
        <v>71</v>
      </c>
      <c r="C76" s="100">
        <f t="shared" si="5"/>
        <v>8</v>
      </c>
      <c r="D76" s="169">
        <f t="shared" si="8"/>
        <v>7.6723804807407365</v>
      </c>
      <c r="E76" s="107">
        <f>'인원 입력 기능'!E75</f>
        <v>3323</v>
      </c>
      <c r="F76" s="120">
        <f t="shared" si="6"/>
        <v>1.246684449646779E-2</v>
      </c>
      <c r="G76" s="108">
        <f>SUM($E$6:E76)</f>
        <v>247758</v>
      </c>
      <c r="H76" s="121">
        <f t="shared" si="7"/>
        <v>0.92950961744082661</v>
      </c>
      <c r="I76" s="97"/>
      <c r="J76" s="97"/>
      <c r="K76" s="119"/>
    </row>
    <row r="77" spans="1:11" s="99" customFormat="1" ht="25" customHeight="1">
      <c r="A77" s="97"/>
      <c r="B77" s="105">
        <f>'인원 입력 기능'!B76</f>
        <v>70</v>
      </c>
      <c r="C77" s="100">
        <f t="shared" si="5"/>
        <v>8</v>
      </c>
      <c r="D77" s="169">
        <f t="shared" si="8"/>
        <v>6.1655167756530798</v>
      </c>
      <c r="E77" s="107">
        <f>'인원 입력 기능'!E76</f>
        <v>4710</v>
      </c>
      <c r="F77" s="120">
        <f t="shared" si="6"/>
        <v>1.7670429605285372E-2</v>
      </c>
      <c r="G77" s="108">
        <f>SUM($E$6:E77)</f>
        <v>252468</v>
      </c>
      <c r="H77" s="121">
        <f t="shared" si="7"/>
        <v>0.94718004704611192</v>
      </c>
      <c r="I77" s="97"/>
      <c r="J77" s="97"/>
      <c r="K77" s="119"/>
    </row>
    <row r="78" spans="1:11" s="99" customFormat="1" ht="25" customHeight="1">
      <c r="A78" s="97"/>
      <c r="B78" s="105">
        <f>'인원 입력 기능'!B77</f>
        <v>69</v>
      </c>
      <c r="C78" s="100">
        <f t="shared" si="5"/>
        <v>8</v>
      </c>
      <c r="D78" s="169">
        <f t="shared" si="8"/>
        <v>4.9190199101846961</v>
      </c>
      <c r="E78" s="107">
        <f>'인원 입력 기능'!E77</f>
        <v>1935</v>
      </c>
      <c r="F78" s="120">
        <f t="shared" si="6"/>
        <v>7.2595077040822067E-3</v>
      </c>
      <c r="G78" s="108">
        <f>SUM($E$6:E78)</f>
        <v>254403</v>
      </c>
      <c r="H78" s="121">
        <f t="shared" si="7"/>
        <v>0.95443955475019415</v>
      </c>
      <c r="I78" s="97"/>
      <c r="J78" s="97"/>
      <c r="K78" s="119"/>
    </row>
    <row r="79" spans="1:11" s="99" customFormat="1" ht="25" customHeight="1">
      <c r="A79" s="97"/>
      <c r="B79" s="105">
        <f>'인원 입력 기능'!B78</f>
        <v>68</v>
      </c>
      <c r="C79" s="100">
        <f t="shared" si="5"/>
        <v>8</v>
      </c>
      <c r="D79" s="169">
        <f t="shared" si="8"/>
        <v>3.2930402518130064</v>
      </c>
      <c r="E79" s="107">
        <f>'인원 입력 기능'!E78</f>
        <v>6733</v>
      </c>
      <c r="F79" s="120">
        <f t="shared" si="6"/>
        <v>2.5260085463351678E-2</v>
      </c>
      <c r="G79" s="108">
        <f>SUM($E$6:E79)</f>
        <v>261136</v>
      </c>
      <c r="H79" s="121">
        <f t="shared" si="7"/>
        <v>0.97969964021354583</v>
      </c>
      <c r="I79" s="97"/>
      <c r="J79" s="97"/>
      <c r="K79" s="119"/>
    </row>
    <row r="80" spans="1:11" s="99" customFormat="1" ht="25" customHeight="1">
      <c r="A80" s="97"/>
      <c r="B80" s="105">
        <f>'인원 입력 기능'!B79</f>
        <v>67</v>
      </c>
      <c r="C80" s="100">
        <f t="shared" si="5"/>
        <v>9</v>
      </c>
      <c r="D80" s="169">
        <f t="shared" si="8"/>
        <v>1.8330725913253576</v>
      </c>
      <c r="E80" s="107">
        <f>'인원 입력 기능'!E79</f>
        <v>1050</v>
      </c>
      <c r="F80" s="120">
        <f t="shared" si="6"/>
        <v>3.9392677464011976E-3</v>
      </c>
      <c r="G80" s="108">
        <f>SUM($E$6:E80)</f>
        <v>262186</v>
      </c>
      <c r="H80" s="121">
        <f t="shared" si="7"/>
        <v>0.98363890795994702</v>
      </c>
      <c r="I80" s="97"/>
      <c r="J80" s="97"/>
      <c r="K80" s="119"/>
    </row>
    <row r="81" spans="1:11" s="99" customFormat="1" ht="25" customHeight="1">
      <c r="A81" s="97"/>
      <c r="B81" s="105">
        <f>'인원 입력 기능'!B80</f>
        <v>66</v>
      </c>
      <c r="C81" s="100">
        <f t="shared" si="5"/>
        <v>9</v>
      </c>
      <c r="D81" s="169">
        <f t="shared" si="8"/>
        <v>1.4498381148540407</v>
      </c>
      <c r="E81" s="107">
        <f>'인원 입력 기능'!E80</f>
        <v>993</v>
      </c>
      <c r="F81" s="120">
        <f t="shared" si="6"/>
        <v>3.7254217830251326E-3</v>
      </c>
      <c r="G81" s="108">
        <f>SUM($E$6:E81)</f>
        <v>263179</v>
      </c>
      <c r="H81" s="121">
        <f t="shared" si="7"/>
        <v>0.98736432974297217</v>
      </c>
      <c r="I81" s="97"/>
      <c r="J81" s="97"/>
      <c r="K81" s="119"/>
    </row>
    <row r="82" spans="1:11" s="99" customFormat="1" ht="25" customHeight="1">
      <c r="A82" s="97"/>
      <c r="B82" s="105">
        <f>'인원 입력 기능'!B81</f>
        <v>65</v>
      </c>
      <c r="C82" s="100">
        <f t="shared" si="5"/>
        <v>9</v>
      </c>
      <c r="D82" s="169">
        <f t="shared" si="8"/>
        <v>1.1564564598363525</v>
      </c>
      <c r="E82" s="107">
        <f>'인원 입력 기능'!E81</f>
        <v>571</v>
      </c>
      <c r="F82" s="120">
        <f t="shared" si="6"/>
        <v>2.1422113173286514E-3</v>
      </c>
      <c r="G82" s="108">
        <f>SUM($E$6:E82)</f>
        <v>263750</v>
      </c>
      <c r="H82" s="121">
        <f t="shared" si="7"/>
        <v>0.98950654106030078</v>
      </c>
      <c r="I82" s="97"/>
      <c r="J82" s="97"/>
      <c r="K82" s="119"/>
    </row>
    <row r="83" spans="1:11" s="99" customFormat="1" ht="25" customHeight="1">
      <c r="A83" s="97"/>
      <c r="B83" s="105">
        <f>'인원 입력 기능'!B82</f>
        <v>64</v>
      </c>
      <c r="C83" s="100">
        <f t="shared" si="5"/>
        <v>9</v>
      </c>
      <c r="D83" s="169">
        <f t="shared" si="8"/>
        <v>0.97374947007469181</v>
      </c>
      <c r="E83" s="107">
        <f>'인원 입력 기능'!E82</f>
        <v>403</v>
      </c>
      <c r="F83" s="120">
        <f t="shared" si="6"/>
        <v>1.5119284779044596E-3</v>
      </c>
      <c r="G83" s="108">
        <f>SUM($E$6:E83)</f>
        <v>264153</v>
      </c>
      <c r="H83" s="121">
        <f t="shared" si="7"/>
        <v>0.99101846953820527</v>
      </c>
      <c r="I83" s="97"/>
      <c r="J83" s="97"/>
      <c r="K83" s="119"/>
    </row>
    <row r="84" spans="1:11" s="99" customFormat="1" ht="25" customHeight="1">
      <c r="A84" s="97"/>
      <c r="B84" s="105">
        <f>'인원 입력 기능'!B83</f>
        <v>63</v>
      </c>
      <c r="C84" s="100">
        <f t="shared" si="5"/>
        <v>9</v>
      </c>
      <c r="D84" s="169">
        <f t="shared" si="8"/>
        <v>0.84881840726025448</v>
      </c>
      <c r="E84" s="107">
        <f>'인원 입력 기능'!E83</f>
        <v>263</v>
      </c>
      <c r="F84" s="120">
        <f t="shared" si="6"/>
        <v>9.8669277838429989E-4</v>
      </c>
      <c r="G84" s="108">
        <f>SUM($E$6:E84)</f>
        <v>264416</v>
      </c>
      <c r="H84" s="121">
        <f t="shared" si="7"/>
        <v>0.99200516231658953</v>
      </c>
      <c r="I84" s="97"/>
      <c r="J84" s="97"/>
      <c r="K84" s="119"/>
    </row>
    <row r="85" spans="1:11" s="99" customFormat="1" ht="25" customHeight="1">
      <c r="A85" s="97"/>
      <c r="B85" s="105">
        <f>'인원 입력 기능'!B84</f>
        <v>62</v>
      </c>
      <c r="C85" s="100">
        <f t="shared" si="5"/>
        <v>9</v>
      </c>
      <c r="D85" s="169">
        <f t="shared" si="8"/>
        <v>0.75727732820103366</v>
      </c>
      <c r="E85" s="107">
        <f>'인원 입력 기능'!E84</f>
        <v>225</v>
      </c>
      <c r="F85" s="120">
        <f t="shared" si="6"/>
        <v>8.4412880280025659E-4</v>
      </c>
      <c r="G85" s="108">
        <f>SUM($E$6:E85)</f>
        <v>264641</v>
      </c>
      <c r="H85" s="121">
        <f t="shared" si="7"/>
        <v>0.9928492911193898</v>
      </c>
      <c r="I85" s="97"/>
      <c r="J85" s="97"/>
      <c r="K85" s="119"/>
    </row>
    <row r="86" spans="1:11" s="99" customFormat="1" ht="25" customHeight="1">
      <c r="A86" s="97"/>
      <c r="B86" s="105">
        <f>'인원 입력 기능'!B85</f>
        <v>61</v>
      </c>
      <c r="C86" s="100">
        <f t="shared" si="5"/>
        <v>9</v>
      </c>
      <c r="D86" s="169">
        <f t="shared" si="8"/>
        <v>0.69950140125381033</v>
      </c>
      <c r="E86" s="107">
        <f>'인원 입력 기능'!E85</f>
        <v>83</v>
      </c>
      <c r="F86" s="120">
        <f t="shared" si="6"/>
        <v>3.1138973614409465E-4</v>
      </c>
      <c r="G86" s="108">
        <f>SUM($E$6:E86)</f>
        <v>264724</v>
      </c>
      <c r="H86" s="121">
        <f t="shared" si="7"/>
        <v>0.99316068085553388</v>
      </c>
      <c r="I86" s="97"/>
      <c r="J86" s="97"/>
      <c r="K86" s="119"/>
    </row>
    <row r="87" spans="1:11" s="99" customFormat="1" ht="25" customHeight="1">
      <c r="A87" s="97"/>
      <c r="B87" s="105">
        <f>'인원 입력 기능'!B86</f>
        <v>60</v>
      </c>
      <c r="C87" s="100">
        <f t="shared" si="5"/>
        <v>9</v>
      </c>
      <c r="D87" s="169">
        <f t="shared" si="8"/>
        <v>0.65673220857860315</v>
      </c>
      <c r="E87" s="107">
        <f>'인원 입력 기능'!E86</f>
        <v>145</v>
      </c>
      <c r="F87" s="120">
        <f t="shared" si="6"/>
        <v>5.4399411736016532E-4</v>
      </c>
      <c r="G87" s="108">
        <f>SUM($E$6:E87)</f>
        <v>264869</v>
      </c>
      <c r="H87" s="121">
        <f t="shared" si="7"/>
        <v>0.99370467497289405</v>
      </c>
      <c r="I87" s="97"/>
      <c r="J87" s="97"/>
      <c r="K87" s="119"/>
    </row>
    <row r="88" spans="1:11" s="99" customFormat="1" ht="25" customHeight="1">
      <c r="A88" s="97"/>
      <c r="B88" s="105">
        <f>'인원 입력 기능'!B87</f>
        <v>59</v>
      </c>
      <c r="C88" s="100">
        <f t="shared" si="5"/>
        <v>9</v>
      </c>
      <c r="D88" s="169">
        <f t="shared" si="8"/>
        <v>0.6169643627577881</v>
      </c>
      <c r="E88" s="107">
        <f>'인원 입력 기능'!E87</f>
        <v>67</v>
      </c>
      <c r="F88" s="120">
        <f t="shared" si="6"/>
        <v>2.5136279905607639E-4</v>
      </c>
      <c r="G88" s="108">
        <f>SUM($E$6:E88)</f>
        <v>264936</v>
      </c>
      <c r="H88" s="121">
        <f t="shared" si="7"/>
        <v>0.99395603777195018</v>
      </c>
      <c r="I88" s="97"/>
      <c r="J88" s="97"/>
      <c r="K88" s="119"/>
    </row>
    <row r="89" spans="1:11" s="99" customFormat="1" ht="25" customHeight="1">
      <c r="A89" s="97"/>
      <c r="B89" s="105">
        <f>'인원 입력 기능'!B88</f>
        <v>58</v>
      </c>
      <c r="C89" s="100">
        <f t="shared" si="5"/>
        <v>9</v>
      </c>
      <c r="D89" s="169">
        <f t="shared" si="8"/>
        <v>0.59464184552817656</v>
      </c>
      <c r="E89" s="107">
        <f>'인원 입력 기능'!E88</f>
        <v>52</v>
      </c>
      <c r="F89" s="120">
        <f t="shared" si="6"/>
        <v>1.9508754553605932E-4</v>
      </c>
      <c r="G89" s="108">
        <f>SUM($E$6:E89)</f>
        <v>264988</v>
      </c>
      <c r="H89" s="121">
        <f t="shared" si="7"/>
        <v>0.99415112531748617</v>
      </c>
      <c r="I89" s="97"/>
      <c r="J89" s="97"/>
      <c r="K89" s="119"/>
    </row>
    <row r="90" spans="1:11" s="99" customFormat="1" ht="25" customHeight="1">
      <c r="A90" s="97"/>
      <c r="B90" s="105">
        <f>'인원 입력 기능'!B89</f>
        <v>57</v>
      </c>
      <c r="C90" s="100">
        <f t="shared" si="5"/>
        <v>9</v>
      </c>
      <c r="D90" s="169">
        <f t="shared" si="8"/>
        <v>0.49766082529535405</v>
      </c>
      <c r="E90" s="107">
        <f>'인원 입력 기능'!E89</f>
        <v>465</v>
      </c>
      <c r="F90" s="120">
        <f t="shared" si="6"/>
        <v>1.7445328591205304E-3</v>
      </c>
      <c r="G90" s="108">
        <f>SUM($E$6:E90)</f>
        <v>265453</v>
      </c>
      <c r="H90" s="121">
        <f t="shared" si="7"/>
        <v>0.99589565817660675</v>
      </c>
      <c r="I90" s="97"/>
      <c r="J90" s="97"/>
      <c r="K90" s="119"/>
    </row>
    <row r="91" spans="1:11" s="99" customFormat="1" ht="25" customHeight="1" thickBot="1">
      <c r="A91" s="97"/>
      <c r="B91" s="179">
        <f>'인원 입력 기능'!B90</f>
        <v>55</v>
      </c>
      <c r="C91" s="180">
        <f t="shared" si="5"/>
        <v>9</v>
      </c>
      <c r="D91" s="181">
        <f t="shared" si="8"/>
        <v>0.20521709116966269</v>
      </c>
      <c r="E91" s="182">
        <f>'인원 입력 기능'!E90</f>
        <v>1094</v>
      </c>
      <c r="F91" s="184">
        <f t="shared" si="6"/>
        <v>4.1043418233932477E-3</v>
      </c>
      <c r="G91" s="185">
        <f>SUM($E$6:E91)</f>
        <v>266547</v>
      </c>
      <c r="H91" s="186">
        <f t="shared" si="7"/>
        <v>1</v>
      </c>
      <c r="I91" s="97"/>
      <c r="J91" s="97"/>
      <c r="K91" s="119"/>
    </row>
    <row r="92" spans="1:11" s="99" customFormat="1" ht="25" hidden="1" customHeight="1">
      <c r="A92" s="97"/>
      <c r="B92" s="162">
        <f>'인원 입력 기능'!B91</f>
        <v>0</v>
      </c>
      <c r="C92" s="102">
        <f t="shared" ref="C92:C9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83">
        <f t="shared" si="8"/>
        <v>0</v>
      </c>
      <c r="E92" s="164">
        <f>'인원 입력 기능'!E91</f>
        <v>0</v>
      </c>
      <c r="F92" s="120">
        <f t="shared" si="6"/>
        <v>0</v>
      </c>
      <c r="G92" s="165">
        <f>SUM($E$6:E92)</f>
        <v>266547</v>
      </c>
      <c r="H92" s="121">
        <f t="shared" si="7"/>
        <v>1</v>
      </c>
      <c r="I92" s="97"/>
      <c r="J92" s="97"/>
      <c r="K92" s="119"/>
    </row>
    <row r="93" spans="1:11" s="99" customFormat="1" ht="25" hidden="1" customHeight="1">
      <c r="A93" s="97"/>
      <c r="B93" s="105">
        <f>'인원 입력 기능'!B92</f>
        <v>0</v>
      </c>
      <c r="C93" s="100">
        <f t="shared" si="9"/>
        <v>9</v>
      </c>
      <c r="D93" s="169">
        <f t="shared" si="8"/>
        <v>0</v>
      </c>
      <c r="E93" s="107">
        <f>'인원 입력 기능'!E92</f>
        <v>0</v>
      </c>
      <c r="F93" s="120">
        <f t="shared" si="6"/>
        <v>0</v>
      </c>
      <c r="G93" s="108">
        <f>SUM($E$6:E93)</f>
        <v>266547</v>
      </c>
      <c r="H93" s="121">
        <f t="shared" si="7"/>
        <v>1</v>
      </c>
      <c r="I93" s="97"/>
      <c r="J93" s="97"/>
    </row>
    <row r="94" spans="1:11" s="99" customFormat="1" ht="25" hidden="1" customHeight="1">
      <c r="A94" s="97"/>
      <c r="B94" s="105">
        <f>'인원 입력 기능'!B93</f>
        <v>0</v>
      </c>
      <c r="C94" s="100">
        <f t="shared" si="9"/>
        <v>9</v>
      </c>
      <c r="D94" s="169">
        <f t="shared" si="8"/>
        <v>0</v>
      </c>
      <c r="E94" s="107">
        <f>'인원 입력 기능'!E93</f>
        <v>0</v>
      </c>
      <c r="F94" s="120">
        <f t="shared" si="6"/>
        <v>0</v>
      </c>
      <c r="G94" s="108">
        <f>SUM($E$6:E94)</f>
        <v>266547</v>
      </c>
      <c r="H94" s="121">
        <f t="shared" si="7"/>
        <v>1</v>
      </c>
      <c r="I94" s="97"/>
      <c r="J94" s="97"/>
    </row>
    <row r="95" spans="1:11" s="99" customFormat="1" ht="25" hidden="1" customHeight="1">
      <c r="A95" s="97"/>
      <c r="B95" s="105">
        <f>'인원 입력 기능'!B94</f>
        <v>0</v>
      </c>
      <c r="C95" s="100">
        <f t="shared" si="9"/>
        <v>9</v>
      </c>
      <c r="D95" s="169">
        <f t="shared" si="8"/>
        <v>0</v>
      </c>
      <c r="E95" s="107">
        <f>'인원 입력 기능'!E94</f>
        <v>0</v>
      </c>
      <c r="F95" s="120">
        <f t="shared" si="6"/>
        <v>0</v>
      </c>
      <c r="G95" s="108">
        <f>SUM($E$6:E95)</f>
        <v>266547</v>
      </c>
      <c r="H95" s="121">
        <f t="shared" si="7"/>
        <v>1</v>
      </c>
      <c r="I95" s="97"/>
      <c r="J95" s="97"/>
    </row>
    <row r="96" spans="1:11" s="99" customFormat="1" ht="25" hidden="1" customHeight="1">
      <c r="A96" s="97"/>
      <c r="B96" s="105">
        <f>'인원 입력 기능'!B95</f>
        <v>0</v>
      </c>
      <c r="C96" s="100">
        <f t="shared" si="9"/>
        <v>9</v>
      </c>
      <c r="D96" s="169">
        <f t="shared" si="8"/>
        <v>0</v>
      </c>
      <c r="E96" s="107">
        <f>'인원 입력 기능'!E95</f>
        <v>0</v>
      </c>
      <c r="F96" s="120">
        <f t="shared" si="6"/>
        <v>0</v>
      </c>
      <c r="G96" s="108">
        <f>SUM($E$6:E96)</f>
        <v>266547</v>
      </c>
      <c r="H96" s="121">
        <f t="shared" si="7"/>
        <v>1</v>
      </c>
      <c r="I96" s="97"/>
      <c r="J96" s="97"/>
    </row>
    <row r="97" spans="1:10" s="99" customFormat="1" ht="25" hidden="1" customHeight="1">
      <c r="A97" s="97"/>
      <c r="B97" s="105">
        <f>'인원 입력 기능'!B96</f>
        <v>0</v>
      </c>
      <c r="C97" s="100">
        <f t="shared" ref="C97:C117" si="10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169">
        <f t="shared" si="8"/>
        <v>0</v>
      </c>
      <c r="E97" s="107">
        <f>'인원 입력 기능'!E96</f>
        <v>0</v>
      </c>
      <c r="F97" s="120">
        <f t="shared" ref="F97:F117" si="11">E97/$H$2</f>
        <v>0</v>
      </c>
      <c r="G97" s="108">
        <f>SUM($E$6:E97)</f>
        <v>266547</v>
      </c>
      <c r="H97" s="121">
        <f t="shared" ref="H97:H117" si="12">G97/$H$2</f>
        <v>1</v>
      </c>
      <c r="I97" s="97"/>
      <c r="J97" s="97"/>
    </row>
    <row r="98" spans="1:10" s="99" customFormat="1" ht="25" hidden="1" customHeight="1">
      <c r="A98" s="97"/>
      <c r="B98" s="105">
        <f>'인원 입력 기능'!B97</f>
        <v>0</v>
      </c>
      <c r="C98" s="100">
        <f t="shared" si="10"/>
        <v>9</v>
      </c>
      <c r="D98" s="169">
        <f t="shared" si="8"/>
        <v>0</v>
      </c>
      <c r="E98" s="107">
        <f>'인원 입력 기능'!E97</f>
        <v>0</v>
      </c>
      <c r="F98" s="120">
        <f t="shared" si="11"/>
        <v>0</v>
      </c>
      <c r="G98" s="108">
        <f>SUM($E$6:E98)</f>
        <v>266547</v>
      </c>
      <c r="H98" s="121">
        <f t="shared" si="12"/>
        <v>1</v>
      </c>
      <c r="I98" s="97"/>
      <c r="J98" s="97"/>
    </row>
    <row r="99" spans="1:10" s="99" customFormat="1" ht="25" hidden="1" customHeight="1">
      <c r="A99" s="97"/>
      <c r="B99" s="105">
        <f>'인원 입력 기능'!B98</f>
        <v>0</v>
      </c>
      <c r="C99" s="100">
        <f t="shared" si="10"/>
        <v>9</v>
      </c>
      <c r="D99" s="169">
        <f t="shared" si="8"/>
        <v>0</v>
      </c>
      <c r="E99" s="107">
        <f>'인원 입력 기능'!E98</f>
        <v>0</v>
      </c>
      <c r="F99" s="120">
        <f t="shared" si="11"/>
        <v>0</v>
      </c>
      <c r="G99" s="108">
        <f>SUM($E$6:E99)</f>
        <v>266547</v>
      </c>
      <c r="H99" s="121">
        <f t="shared" si="12"/>
        <v>1</v>
      </c>
      <c r="I99" s="97"/>
      <c r="J99" s="97"/>
    </row>
    <row r="100" spans="1:10" ht="25" hidden="1" customHeight="1">
      <c r="A100" s="2"/>
      <c r="B100" s="105">
        <f>'인원 입력 기능'!B99</f>
        <v>0</v>
      </c>
      <c r="C100" s="100">
        <f t="shared" si="10"/>
        <v>9</v>
      </c>
      <c r="D100" s="169">
        <f t="shared" si="8"/>
        <v>0</v>
      </c>
      <c r="E100" s="107">
        <f>'인원 입력 기능'!E99</f>
        <v>0</v>
      </c>
      <c r="F100" s="120">
        <f t="shared" si="11"/>
        <v>0</v>
      </c>
      <c r="G100" s="108">
        <f>SUM($E$6:E100)</f>
        <v>266547</v>
      </c>
      <c r="H100" s="121">
        <f t="shared" si="12"/>
        <v>1</v>
      </c>
      <c r="I100" s="2"/>
      <c r="J100" s="2"/>
    </row>
    <row r="101" spans="1:10" ht="25" hidden="1" customHeight="1">
      <c r="A101" s="2"/>
      <c r="B101" s="105">
        <f>'인원 입력 기능'!B100</f>
        <v>0</v>
      </c>
      <c r="C101" s="100">
        <f t="shared" si="10"/>
        <v>9</v>
      </c>
      <c r="D101" s="169">
        <f t="shared" si="8"/>
        <v>0</v>
      </c>
      <c r="E101" s="107">
        <f>'인원 입력 기능'!E100</f>
        <v>0</v>
      </c>
      <c r="F101" s="120">
        <f t="shared" si="11"/>
        <v>0</v>
      </c>
      <c r="G101" s="108">
        <f>SUM($E$6:E101)</f>
        <v>266547</v>
      </c>
      <c r="H101" s="121">
        <f t="shared" si="12"/>
        <v>1</v>
      </c>
      <c r="I101" s="2"/>
      <c r="J101" s="2"/>
    </row>
    <row r="102" spans="1:10" ht="25" hidden="1" customHeight="1">
      <c r="A102" s="2"/>
      <c r="B102" s="105">
        <f>'인원 입력 기능'!B101</f>
        <v>0</v>
      </c>
      <c r="C102" s="100">
        <f t="shared" si="10"/>
        <v>9</v>
      </c>
      <c r="D102" s="169">
        <f t="shared" si="8"/>
        <v>0</v>
      </c>
      <c r="E102" s="107">
        <f>'인원 입력 기능'!E101</f>
        <v>0</v>
      </c>
      <c r="F102" s="120">
        <f t="shared" si="11"/>
        <v>0</v>
      </c>
      <c r="G102" s="108">
        <f>SUM($E$6:E102)</f>
        <v>266547</v>
      </c>
      <c r="H102" s="121">
        <f t="shared" si="12"/>
        <v>1</v>
      </c>
      <c r="I102" s="2"/>
      <c r="J102" s="2"/>
    </row>
    <row r="103" spans="1:10" ht="25" hidden="1" customHeight="1">
      <c r="A103" s="2"/>
      <c r="B103" s="105">
        <f>'인원 입력 기능'!B102</f>
        <v>0</v>
      </c>
      <c r="C103" s="100">
        <f t="shared" si="10"/>
        <v>9</v>
      </c>
      <c r="D103" s="169">
        <f t="shared" si="8"/>
        <v>0</v>
      </c>
      <c r="E103" s="107">
        <f>'인원 입력 기능'!E102</f>
        <v>0</v>
      </c>
      <c r="F103" s="120">
        <f t="shared" si="11"/>
        <v>0</v>
      </c>
      <c r="G103" s="108">
        <f>SUM($E$6:E103)</f>
        <v>266547</v>
      </c>
      <c r="H103" s="121">
        <f t="shared" si="12"/>
        <v>1</v>
      </c>
      <c r="I103" s="2"/>
      <c r="J103" s="2"/>
    </row>
    <row r="104" spans="1:10" ht="25" hidden="1" customHeight="1" thickBot="1">
      <c r="A104" s="2"/>
      <c r="B104" s="109">
        <f>'인원 입력 기능'!B103</f>
        <v>0</v>
      </c>
      <c r="C104" s="101">
        <f t="shared" si="10"/>
        <v>9</v>
      </c>
      <c r="D104" s="170">
        <f t="shared" si="8"/>
        <v>0</v>
      </c>
      <c r="E104" s="110">
        <f>'인원 입력 기능'!E103</f>
        <v>0</v>
      </c>
      <c r="F104" s="126">
        <f t="shared" si="11"/>
        <v>0</v>
      </c>
      <c r="G104" s="111">
        <f>SUM($E$6:E104)</f>
        <v>266547</v>
      </c>
      <c r="H104" s="127">
        <f t="shared" si="12"/>
        <v>1</v>
      </c>
      <c r="I104" s="2"/>
      <c r="J104" s="2"/>
    </row>
    <row r="105" spans="1:10" ht="21" hidden="1" customHeight="1">
      <c r="A105" s="2"/>
      <c r="B105" s="162">
        <f>'인원 입력 기능'!B104</f>
        <v>0</v>
      </c>
      <c r="C105" s="102">
        <f t="shared" si="10"/>
        <v>9</v>
      </c>
      <c r="D105" s="163">
        <f t="shared" si="8"/>
        <v>0</v>
      </c>
      <c r="E105" s="164">
        <f>'인원 입력 기능'!E104</f>
        <v>0</v>
      </c>
      <c r="F105" s="120">
        <f t="shared" si="11"/>
        <v>0</v>
      </c>
      <c r="G105" s="165">
        <f>SUM($E$6:E105)</f>
        <v>266547</v>
      </c>
      <c r="H105" s="121">
        <f t="shared" si="12"/>
        <v>1</v>
      </c>
      <c r="I105" s="2"/>
      <c r="J105" s="2"/>
    </row>
    <row r="106" spans="1:10" ht="21" hidden="1" customHeight="1" thickBot="1">
      <c r="A106" s="2"/>
      <c r="B106" s="105">
        <f>'인원 입력 기능'!B105</f>
        <v>0</v>
      </c>
      <c r="C106" s="100">
        <f t="shared" si="10"/>
        <v>9</v>
      </c>
      <c r="D106" s="106">
        <f t="shared" si="8"/>
        <v>0</v>
      </c>
      <c r="E106" s="107">
        <f>'인원 입력 기능'!E105</f>
        <v>0</v>
      </c>
      <c r="F106" s="120">
        <f t="shared" si="11"/>
        <v>0</v>
      </c>
      <c r="G106" s="108">
        <f>SUM($E$6:E106)</f>
        <v>266547</v>
      </c>
      <c r="H106" s="121">
        <f t="shared" si="12"/>
        <v>1</v>
      </c>
      <c r="I106" s="2"/>
      <c r="J106" s="2"/>
    </row>
    <row r="107" spans="1:10" ht="21" hidden="1" customHeight="1">
      <c r="A107" s="2"/>
      <c r="B107" s="105">
        <f>'인원 입력 기능'!B106</f>
        <v>0</v>
      </c>
      <c r="C107" s="100">
        <f t="shared" si="10"/>
        <v>9</v>
      </c>
      <c r="D107" s="106">
        <f t="shared" si="8"/>
        <v>0</v>
      </c>
      <c r="E107" s="107">
        <f>'인원 입력 기능'!E106</f>
        <v>0</v>
      </c>
      <c r="F107" s="120">
        <f t="shared" si="11"/>
        <v>0</v>
      </c>
      <c r="G107" s="108">
        <f>SUM($E$6:E107)</f>
        <v>266547</v>
      </c>
      <c r="H107" s="121">
        <f t="shared" si="12"/>
        <v>1</v>
      </c>
      <c r="I107" s="2"/>
      <c r="J107" s="2"/>
    </row>
    <row r="108" spans="1:10" ht="21" hidden="1" customHeight="1">
      <c r="A108" s="2"/>
      <c r="B108" s="105">
        <f>'인원 입력 기능'!B107</f>
        <v>0</v>
      </c>
      <c r="C108" s="100">
        <f t="shared" si="10"/>
        <v>9</v>
      </c>
      <c r="D108" s="106">
        <f t="shared" si="8"/>
        <v>0</v>
      </c>
      <c r="E108" s="107">
        <f>'인원 입력 기능'!E107</f>
        <v>0</v>
      </c>
      <c r="F108" s="120">
        <f t="shared" si="11"/>
        <v>0</v>
      </c>
      <c r="G108" s="108">
        <f>SUM($E$6:E108)</f>
        <v>266547</v>
      </c>
      <c r="H108" s="121">
        <f t="shared" si="12"/>
        <v>1</v>
      </c>
      <c r="I108" s="2"/>
      <c r="J108" s="2"/>
    </row>
    <row r="109" spans="1:10" ht="21" hidden="1" customHeight="1">
      <c r="A109" s="2"/>
      <c r="B109" s="105">
        <f>'인원 입력 기능'!B108</f>
        <v>0</v>
      </c>
      <c r="C109" s="100">
        <f t="shared" si="10"/>
        <v>9</v>
      </c>
      <c r="D109" s="106">
        <f t="shared" si="8"/>
        <v>0</v>
      </c>
      <c r="E109" s="107">
        <f>'인원 입력 기능'!E108</f>
        <v>0</v>
      </c>
      <c r="F109" s="120">
        <f t="shared" si="11"/>
        <v>0</v>
      </c>
      <c r="G109" s="108">
        <f>SUM($E$6:E109)</f>
        <v>266547</v>
      </c>
      <c r="H109" s="121">
        <f t="shared" si="12"/>
        <v>1</v>
      </c>
      <c r="I109" s="2"/>
      <c r="J109" s="2"/>
    </row>
    <row r="110" spans="1:10" ht="21" hidden="1" customHeight="1">
      <c r="A110" s="2"/>
      <c r="B110" s="105">
        <f>'인원 입력 기능'!B109</f>
        <v>0</v>
      </c>
      <c r="C110" s="100">
        <f t="shared" si="10"/>
        <v>9</v>
      </c>
      <c r="D110" s="106">
        <f t="shared" si="8"/>
        <v>0</v>
      </c>
      <c r="E110" s="107">
        <f>'인원 입력 기능'!E109</f>
        <v>0</v>
      </c>
      <c r="F110" s="120">
        <f t="shared" si="11"/>
        <v>0</v>
      </c>
      <c r="G110" s="108">
        <f>SUM($E$6:E110)</f>
        <v>266547</v>
      </c>
      <c r="H110" s="121">
        <f t="shared" si="12"/>
        <v>1</v>
      </c>
      <c r="I110" s="2"/>
      <c r="J110" s="2"/>
    </row>
    <row r="111" spans="1:10" ht="21" hidden="1" customHeight="1">
      <c r="A111" s="2"/>
      <c r="B111" s="105">
        <f>'인원 입력 기능'!B110</f>
        <v>0</v>
      </c>
      <c r="C111" s="100">
        <f t="shared" si="10"/>
        <v>9</v>
      </c>
      <c r="D111" s="106">
        <f t="shared" si="8"/>
        <v>0</v>
      </c>
      <c r="E111" s="107">
        <f>'인원 입력 기능'!E110</f>
        <v>0</v>
      </c>
      <c r="F111" s="120">
        <f t="shared" si="11"/>
        <v>0</v>
      </c>
      <c r="G111" s="108">
        <f>SUM($E$6:E111)</f>
        <v>266547</v>
      </c>
      <c r="H111" s="121">
        <f t="shared" si="12"/>
        <v>1</v>
      </c>
      <c r="I111" s="2"/>
      <c r="J111" s="2"/>
    </row>
    <row r="112" spans="1:10" ht="21" hidden="1" customHeight="1">
      <c r="A112" s="2"/>
      <c r="B112" s="105">
        <f>'인원 입력 기능'!B111</f>
        <v>0</v>
      </c>
      <c r="C112" s="100">
        <f t="shared" si="10"/>
        <v>9</v>
      </c>
      <c r="D112" s="106">
        <f t="shared" si="8"/>
        <v>0</v>
      </c>
      <c r="E112" s="107">
        <f>'인원 입력 기능'!E111</f>
        <v>0</v>
      </c>
      <c r="F112" s="120">
        <f t="shared" si="11"/>
        <v>0</v>
      </c>
      <c r="G112" s="108">
        <f>SUM($E$6:E112)</f>
        <v>266547</v>
      </c>
      <c r="H112" s="121">
        <f t="shared" si="12"/>
        <v>1</v>
      </c>
      <c r="I112" s="2"/>
      <c r="J112" s="2"/>
    </row>
    <row r="113" spans="1:10" ht="21" hidden="1" customHeight="1">
      <c r="A113" s="2"/>
      <c r="B113" s="105">
        <f>'인원 입력 기능'!B112</f>
        <v>0</v>
      </c>
      <c r="C113" s="100">
        <f t="shared" si="10"/>
        <v>9</v>
      </c>
      <c r="D113" s="106">
        <f t="shared" si="8"/>
        <v>0</v>
      </c>
      <c r="E113" s="107">
        <f>'인원 입력 기능'!E112</f>
        <v>0</v>
      </c>
      <c r="F113" s="120">
        <f t="shared" si="11"/>
        <v>0</v>
      </c>
      <c r="G113" s="108">
        <f>SUM($E$6:E113)</f>
        <v>266547</v>
      </c>
      <c r="H113" s="121">
        <f t="shared" si="12"/>
        <v>1</v>
      </c>
      <c r="I113" s="2"/>
      <c r="J113" s="2"/>
    </row>
    <row r="114" spans="1:10" ht="21" hidden="1" customHeight="1">
      <c r="A114" s="2"/>
      <c r="B114" s="105">
        <f>'인원 입력 기능'!B113</f>
        <v>0</v>
      </c>
      <c r="C114" s="100">
        <f t="shared" si="10"/>
        <v>9</v>
      </c>
      <c r="D114" s="106">
        <f t="shared" si="8"/>
        <v>0</v>
      </c>
      <c r="E114" s="107">
        <f>'인원 입력 기능'!E113</f>
        <v>0</v>
      </c>
      <c r="F114" s="120">
        <f t="shared" si="11"/>
        <v>0</v>
      </c>
      <c r="G114" s="108">
        <f>SUM($E$6:E114)</f>
        <v>266547</v>
      </c>
      <c r="H114" s="121">
        <f t="shared" si="12"/>
        <v>1</v>
      </c>
      <c r="I114" s="2"/>
      <c r="J114" s="2"/>
    </row>
    <row r="115" spans="1:10" ht="21" hidden="1" customHeight="1">
      <c r="A115" s="2"/>
      <c r="B115" s="105">
        <f>'인원 입력 기능'!B114</f>
        <v>0</v>
      </c>
      <c r="C115" s="100">
        <f t="shared" si="10"/>
        <v>9</v>
      </c>
      <c r="D115" s="106">
        <f t="shared" si="8"/>
        <v>0</v>
      </c>
      <c r="E115" s="107">
        <f>'인원 입력 기능'!E114</f>
        <v>0</v>
      </c>
      <c r="F115" s="120">
        <f t="shared" si="11"/>
        <v>0</v>
      </c>
      <c r="G115" s="108">
        <f>SUM($E$6:E115)</f>
        <v>266547</v>
      </c>
      <c r="H115" s="121">
        <f t="shared" si="12"/>
        <v>1</v>
      </c>
      <c r="I115" s="2"/>
      <c r="J115" s="2"/>
    </row>
    <row r="116" spans="1:10" ht="21" hidden="1" customHeight="1">
      <c r="A116" s="2"/>
      <c r="B116" s="105">
        <f>'인원 입력 기능'!B115</f>
        <v>0</v>
      </c>
      <c r="C116" s="100">
        <f t="shared" si="10"/>
        <v>9</v>
      </c>
      <c r="D116" s="106">
        <f t="shared" si="8"/>
        <v>0</v>
      </c>
      <c r="E116" s="107">
        <f>'인원 입력 기능'!E115</f>
        <v>0</v>
      </c>
      <c r="F116" s="120">
        <f t="shared" si="11"/>
        <v>0</v>
      </c>
      <c r="G116" s="108">
        <f>SUM($E$6:E116)</f>
        <v>266547</v>
      </c>
      <c r="H116" s="121">
        <f t="shared" si="12"/>
        <v>1</v>
      </c>
      <c r="I116" s="2"/>
      <c r="J116" s="2"/>
    </row>
    <row r="117" spans="1:10" ht="21" hidden="1" customHeight="1" thickBot="1">
      <c r="A117" s="2"/>
      <c r="B117" s="105">
        <f>'인원 입력 기능'!B116</f>
        <v>0</v>
      </c>
      <c r="C117" s="100">
        <f t="shared" si="10"/>
        <v>9</v>
      </c>
      <c r="D117" s="106">
        <f t="shared" si="8"/>
        <v>0</v>
      </c>
      <c r="E117" s="107">
        <f>'인원 입력 기능'!E116</f>
        <v>0</v>
      </c>
      <c r="F117" s="120">
        <f t="shared" si="11"/>
        <v>0</v>
      </c>
      <c r="G117" s="108">
        <f>SUM($E$6:E117)</f>
        <v>266547</v>
      </c>
      <c r="H117" s="121">
        <f t="shared" si="12"/>
        <v>1</v>
      </c>
      <c r="I117" s="2"/>
      <c r="J117" s="2"/>
    </row>
    <row r="118" spans="1:10" ht="21" hidden="1" customHeight="1">
      <c r="A118" s="2"/>
      <c r="B118" s="81">
        <f>'인원 입력 기능'!B117</f>
        <v>0</v>
      </c>
      <c r="C118" s="63">
        <f t="shared" ref="C118:C140" si="13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82">
        <f t="shared" si="8"/>
        <v>50</v>
      </c>
      <c r="E118" s="2"/>
      <c r="F118" s="2"/>
      <c r="G118" s="2"/>
      <c r="H118" s="2"/>
      <c r="I118" s="2"/>
      <c r="J118" s="2"/>
    </row>
    <row r="119" spans="1:10" ht="21" hidden="1" customHeight="1">
      <c r="A119" s="2"/>
      <c r="B119" s="81">
        <f>'인원 입력 기능'!B118</f>
        <v>0</v>
      </c>
      <c r="C119" s="63">
        <f t="shared" si="13"/>
        <v>9</v>
      </c>
      <c r="D119" s="82">
        <f t="shared" si="8"/>
        <v>100</v>
      </c>
      <c r="E119" s="2"/>
      <c r="F119" s="2"/>
      <c r="G119" s="2"/>
      <c r="H119" s="2"/>
      <c r="I119" s="2"/>
      <c r="J119" s="2"/>
    </row>
    <row r="120" spans="1:10" ht="21" hidden="1" customHeight="1">
      <c r="A120" s="2"/>
      <c r="B120" s="81">
        <f>'인원 입력 기능'!B119</f>
        <v>0</v>
      </c>
      <c r="C120" s="63">
        <f t="shared" si="13"/>
        <v>9</v>
      </c>
      <c r="D120" s="82">
        <f t="shared" si="8"/>
        <v>100</v>
      </c>
      <c r="E120" s="2"/>
      <c r="F120" s="2"/>
      <c r="G120" s="2"/>
      <c r="H120" s="2"/>
      <c r="I120" s="2"/>
      <c r="J120" s="2"/>
    </row>
    <row r="121" spans="1:10" ht="21" hidden="1" customHeight="1">
      <c r="A121" s="2"/>
      <c r="B121" s="81">
        <f>'인원 입력 기능'!B120</f>
        <v>0</v>
      </c>
      <c r="C121" s="63">
        <f t="shared" si="13"/>
        <v>9</v>
      </c>
      <c r="D121" s="82">
        <f t="shared" si="8"/>
        <v>100</v>
      </c>
      <c r="E121" s="2"/>
      <c r="F121" s="2"/>
      <c r="G121" s="2"/>
      <c r="H121" s="2"/>
      <c r="I121" s="2"/>
      <c r="J121" s="2"/>
    </row>
    <row r="122" spans="1:10" ht="21" hidden="1" customHeight="1">
      <c r="B122" s="81">
        <f>'인원 입력 기능'!B121</f>
        <v>0</v>
      </c>
      <c r="C122" s="63">
        <f t="shared" si="13"/>
        <v>9</v>
      </c>
      <c r="D122" s="82">
        <f t="shared" si="8"/>
        <v>100</v>
      </c>
    </row>
    <row r="123" spans="1:10" ht="21" hidden="1" customHeight="1">
      <c r="B123" s="81">
        <f>'인원 입력 기능'!B122</f>
        <v>0</v>
      </c>
      <c r="C123" s="63">
        <f t="shared" si="13"/>
        <v>9</v>
      </c>
      <c r="D123" s="82">
        <f t="shared" si="8"/>
        <v>100</v>
      </c>
    </row>
    <row r="124" spans="1:10" ht="21" hidden="1" customHeight="1">
      <c r="B124" s="81">
        <f>'인원 입력 기능'!B123</f>
        <v>0</v>
      </c>
      <c r="C124" s="63">
        <f t="shared" si="13"/>
        <v>9</v>
      </c>
      <c r="D124" s="82">
        <f t="shared" si="8"/>
        <v>100</v>
      </c>
    </row>
    <row r="125" spans="1:10" ht="21" hidden="1" customHeight="1">
      <c r="B125" s="81">
        <f>'인원 입력 기능'!B124</f>
        <v>0</v>
      </c>
      <c r="C125" s="63">
        <f t="shared" si="13"/>
        <v>9</v>
      </c>
      <c r="D125" s="82">
        <f t="shared" si="8"/>
        <v>100</v>
      </c>
    </row>
    <row r="126" spans="1:10" ht="21" hidden="1" customHeight="1">
      <c r="B126" s="81">
        <f>'인원 입력 기능'!B125</f>
        <v>0</v>
      </c>
      <c r="C126" s="63">
        <f t="shared" si="13"/>
        <v>9</v>
      </c>
      <c r="D126" s="82">
        <f t="shared" si="8"/>
        <v>100</v>
      </c>
    </row>
    <row r="127" spans="1:10" ht="21" hidden="1" customHeight="1">
      <c r="B127" s="81">
        <f>'인원 입력 기능'!B126</f>
        <v>0</v>
      </c>
      <c r="C127" s="63">
        <f t="shared" si="13"/>
        <v>9</v>
      </c>
      <c r="D127" s="82">
        <f t="shared" si="8"/>
        <v>100</v>
      </c>
    </row>
    <row r="128" spans="1:10" ht="21" hidden="1" customHeight="1">
      <c r="B128" s="81">
        <f>'인원 입력 기능'!B127</f>
        <v>0</v>
      </c>
      <c r="C128" s="63">
        <f t="shared" si="13"/>
        <v>9</v>
      </c>
      <c r="D128" s="82">
        <f t="shared" si="8"/>
        <v>100</v>
      </c>
    </row>
    <row r="129" spans="2:4" ht="21" hidden="1" customHeight="1">
      <c r="B129" s="81">
        <f>'인원 입력 기능'!B128</f>
        <v>0</v>
      </c>
      <c r="C129" s="63">
        <f t="shared" si="13"/>
        <v>9</v>
      </c>
      <c r="D129" s="82">
        <f t="shared" si="8"/>
        <v>100</v>
      </c>
    </row>
    <row r="130" spans="2:4" ht="21" hidden="1" customHeight="1">
      <c r="B130" s="81">
        <f>'인원 입력 기능'!B129</f>
        <v>0</v>
      </c>
      <c r="C130" s="63">
        <f t="shared" si="13"/>
        <v>9</v>
      </c>
      <c r="D130" s="82">
        <f t="shared" si="8"/>
        <v>100</v>
      </c>
    </row>
    <row r="131" spans="2:4" ht="21" hidden="1" customHeight="1">
      <c r="B131" s="81">
        <f>'인원 입력 기능'!B130</f>
        <v>0</v>
      </c>
      <c r="C131" s="63">
        <f t="shared" si="13"/>
        <v>9</v>
      </c>
      <c r="D131" s="82">
        <f t="shared" si="8"/>
        <v>100</v>
      </c>
    </row>
    <row r="132" spans="2:4" ht="21" hidden="1" customHeight="1">
      <c r="B132" s="81">
        <f>'인원 입력 기능'!B131</f>
        <v>0</v>
      </c>
      <c r="C132" s="63">
        <f t="shared" si="13"/>
        <v>9</v>
      </c>
      <c r="D132" s="82">
        <f t="shared" si="8"/>
        <v>100</v>
      </c>
    </row>
    <row r="133" spans="2:4" ht="21" hidden="1" customHeight="1">
      <c r="B133" s="81">
        <f>'인원 입력 기능'!B132</f>
        <v>0</v>
      </c>
      <c r="C133" s="63">
        <f t="shared" si="13"/>
        <v>9</v>
      </c>
      <c r="D133" s="82">
        <f t="shared" si="8"/>
        <v>100</v>
      </c>
    </row>
    <row r="134" spans="2:4" ht="21" hidden="1" customHeight="1">
      <c r="B134" s="81">
        <f>'인원 입력 기능'!B133</f>
        <v>0</v>
      </c>
      <c r="C134" s="63">
        <f t="shared" si="13"/>
        <v>9</v>
      </c>
      <c r="D134" s="82">
        <f t="shared" si="8"/>
        <v>100</v>
      </c>
    </row>
    <row r="135" spans="2:4" ht="21" hidden="1" customHeight="1">
      <c r="B135" s="81">
        <f>'인원 입력 기능'!B134</f>
        <v>0</v>
      </c>
      <c r="C135" s="63">
        <f t="shared" si="13"/>
        <v>9</v>
      </c>
      <c r="D135" s="85">
        <f t="shared" si="8"/>
        <v>100</v>
      </c>
    </row>
    <row r="136" spans="2:4" ht="21" hidden="1" customHeight="1">
      <c r="B136" s="81">
        <f>'인원 입력 기능'!B135</f>
        <v>0</v>
      </c>
      <c r="C136" s="63">
        <f t="shared" si="13"/>
        <v>9</v>
      </c>
      <c r="D136" s="85">
        <f t="shared" ref="D136:D140" si="14">100*(1-(G135+G136)/2/$H$2)</f>
        <v>100</v>
      </c>
    </row>
    <row r="137" spans="2:4" ht="21" hidden="1" customHeight="1">
      <c r="B137" s="81">
        <f>'인원 입력 기능'!B136</f>
        <v>0</v>
      </c>
      <c r="C137" s="63">
        <f t="shared" si="13"/>
        <v>9</v>
      </c>
      <c r="D137" s="85">
        <f t="shared" si="14"/>
        <v>100</v>
      </c>
    </row>
    <row r="138" spans="2:4" ht="21" hidden="1" customHeight="1">
      <c r="B138" s="81">
        <f>'인원 입력 기능'!B137</f>
        <v>0</v>
      </c>
      <c r="C138" s="63">
        <f t="shared" si="13"/>
        <v>9</v>
      </c>
      <c r="D138" s="85">
        <f t="shared" si="14"/>
        <v>100</v>
      </c>
    </row>
    <row r="139" spans="2:4" ht="21" hidden="1" customHeight="1">
      <c r="B139" s="81">
        <f>'인원 입력 기능'!B138</f>
        <v>0</v>
      </c>
      <c r="C139" s="63">
        <f t="shared" si="13"/>
        <v>9</v>
      </c>
      <c r="D139" s="85">
        <f t="shared" si="14"/>
        <v>100</v>
      </c>
    </row>
    <row r="140" spans="2:4" ht="21" hidden="1" customHeight="1" thickBot="1">
      <c r="B140" s="83">
        <f>'인원 입력 기능'!B139</f>
        <v>0</v>
      </c>
      <c r="C140" s="65">
        <f t="shared" si="13"/>
        <v>9</v>
      </c>
      <c r="D140" s="86">
        <f t="shared" si="14"/>
        <v>100</v>
      </c>
    </row>
  </sheetData>
  <sheetProtection algorithmName="SHA-512" hashValue="zE/huormrgfzBKXzeHwoeSPmdRNktMCLqvNS5P2HB22Ot8CDZ2X6+pCnMBBAAsKmVgSCjo9GSYvln4+yo/VIiA==" saltValue="jl5CIIc2kAqRzRqNEEXIHA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7:B117 B16:C32 B118:D140 C7:D7 E7:H117 C8:C15 D8:D117 C33:C117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topLeftCell="A88" zoomScale="85" zoomScaleNormal="85" zoomScalePageLayoutView="25" workbookViewId="0">
      <selection sqref="A1:I106"/>
    </sheetView>
  </sheetViews>
  <sheetFormatPr defaultRowHeight="17"/>
  <cols>
    <col min="1" max="1" width="8.6640625" customWidth="1"/>
    <col min="2" max="2" width="14.08203125" style="70" customWidth="1"/>
    <col min="3" max="4" width="21.25" style="70" customWidth="1"/>
    <col min="5" max="9" width="14.08203125" customWidth="1"/>
    <col min="10" max="11" width="12.4140625" customWidth="1"/>
    <col min="13" max="14" width="8.6640625" customWidth="1"/>
  </cols>
  <sheetData>
    <row r="1" spans="1:14" ht="17.5" thickBot="1">
      <c r="A1" s="2"/>
      <c r="B1" s="68"/>
      <c r="C1" s="68"/>
      <c r="D1" s="68"/>
      <c r="E1" s="2"/>
      <c r="F1" s="2"/>
      <c r="G1" s="2"/>
      <c r="H1" s="2"/>
      <c r="I1" s="2"/>
    </row>
    <row r="2" spans="1:14" ht="25" customHeight="1" thickBot="1">
      <c r="A2" s="2"/>
      <c r="B2" s="144" t="s">
        <v>64</v>
      </c>
      <c r="C2" s="258" t="s">
        <v>72</v>
      </c>
      <c r="D2" s="259"/>
      <c r="E2" s="145" t="s">
        <v>6</v>
      </c>
      <c r="F2" s="146" t="s">
        <v>26</v>
      </c>
      <c r="G2" s="147" t="s">
        <v>5</v>
      </c>
      <c r="H2" s="132">
        <f>MAX('인원 입력 기능'!K:K)</f>
        <v>265845</v>
      </c>
      <c r="I2" s="2"/>
    </row>
    <row r="3" spans="1:14" ht="25" customHeight="1" thickBot="1">
      <c r="A3" s="2"/>
      <c r="B3" s="167" t="s">
        <v>70</v>
      </c>
      <c r="C3" s="260" t="s">
        <v>69</v>
      </c>
      <c r="D3" s="261"/>
      <c r="E3" s="148" t="s">
        <v>4</v>
      </c>
      <c r="F3" s="149" t="s">
        <v>26</v>
      </c>
      <c r="G3" s="135"/>
      <c r="H3" s="136"/>
      <c r="I3" s="2"/>
    </row>
    <row r="4" spans="1:14" ht="25" customHeight="1" thickBot="1">
      <c r="A4" s="2"/>
      <c r="B4" s="69"/>
      <c r="C4" s="69"/>
      <c r="D4" s="69"/>
      <c r="E4" s="1"/>
      <c r="F4" s="2"/>
      <c r="G4" s="2"/>
      <c r="H4" s="2"/>
      <c r="I4" s="2"/>
    </row>
    <row r="5" spans="1:14" s="99" customFormat="1" ht="25" customHeight="1" thickBot="1">
      <c r="A5" s="97"/>
      <c r="B5" s="138" t="s">
        <v>66</v>
      </c>
      <c r="C5" s="139" t="s">
        <v>67</v>
      </c>
      <c r="D5" s="140" t="s">
        <v>68</v>
      </c>
      <c r="E5" s="115" t="s">
        <v>3</v>
      </c>
      <c r="F5" s="116" t="s">
        <v>2</v>
      </c>
      <c r="G5" s="116" t="s">
        <v>1</v>
      </c>
      <c r="H5" s="117" t="s">
        <v>0</v>
      </c>
      <c r="I5" s="97"/>
      <c r="J5" s="98"/>
      <c r="K5" s="141"/>
    </row>
    <row r="6" spans="1:14" s="99" customFormat="1" ht="25" customHeight="1">
      <c r="A6" s="97"/>
      <c r="B6" s="103">
        <f>'인원 입력 기능'!G5</f>
        <v>157</v>
      </c>
      <c r="C6" s="104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68">
        <f>100*(1-(0+G6)/2/$H$2)</f>
        <v>99.969343038236573</v>
      </c>
      <c r="E6" s="122">
        <f>'인원 입력 기능'!J5</f>
        <v>163</v>
      </c>
      <c r="F6" s="123">
        <f>E6/$H$2</f>
        <v>6.1313923526867158E-4</v>
      </c>
      <c r="G6" s="124">
        <f>E6</f>
        <v>163</v>
      </c>
      <c r="H6" s="125">
        <f>G6/$H$2</f>
        <v>6.1313923526867158E-4</v>
      </c>
      <c r="I6" s="97"/>
      <c r="K6" s="119"/>
      <c r="L6" s="119">
        <v>1</v>
      </c>
      <c r="M6" s="178">
        <v>136</v>
      </c>
      <c r="N6" s="119"/>
    </row>
    <row r="7" spans="1:14" s="99" customFormat="1" ht="25" customHeight="1">
      <c r="A7" s="97"/>
      <c r="B7" s="105">
        <f>'인원 입력 기능'!G6</f>
        <v>155</v>
      </c>
      <c r="C7" s="142">
        <f t="shared" si="0"/>
        <v>1</v>
      </c>
      <c r="D7" s="169">
        <f>100*(1-(G6+G7)/2/$H$2)</f>
        <v>99.938497996953117</v>
      </c>
      <c r="E7" s="107">
        <f>'인원 입력 기능'!J6</f>
        <v>1</v>
      </c>
      <c r="F7" s="150">
        <f t="shared" ref="F7:F70" si="1">E7/$H$2</f>
        <v>3.7615904004212981E-6</v>
      </c>
      <c r="G7" s="143">
        <f>E7+G6</f>
        <v>164</v>
      </c>
      <c r="H7" s="156">
        <f t="shared" ref="H7:H70" si="2">G7/$H$2</f>
        <v>6.1690082566909286E-4</v>
      </c>
      <c r="I7" s="97"/>
      <c r="K7" s="119"/>
      <c r="L7" s="119">
        <v>2</v>
      </c>
      <c r="M7" s="176">
        <v>127</v>
      </c>
      <c r="N7" s="119"/>
    </row>
    <row r="8" spans="1:14" s="99" customFormat="1" ht="25" customHeight="1">
      <c r="A8" s="97"/>
      <c r="B8" s="105">
        <f>'인원 입력 기능'!G7</f>
        <v>154</v>
      </c>
      <c r="C8" s="142">
        <f t="shared" si="0"/>
        <v>1</v>
      </c>
      <c r="D8" s="169">
        <f t="shared" ref="D8:D71" si="3">100*(1-(G7+G8)/2/$H$2)</f>
        <v>99.932667531832465</v>
      </c>
      <c r="E8" s="107">
        <f>'인원 입력 기능'!J7</f>
        <v>30</v>
      </c>
      <c r="F8" s="150">
        <f t="shared" si="1"/>
        <v>1.1284771201263894E-4</v>
      </c>
      <c r="G8" s="143">
        <f t="shared" ref="G8:G71" si="4">E8+G7</f>
        <v>194</v>
      </c>
      <c r="H8" s="156">
        <f t="shared" si="2"/>
        <v>7.2974853768173183E-4</v>
      </c>
      <c r="I8" s="97"/>
      <c r="K8" s="119"/>
      <c r="L8" s="119">
        <v>3</v>
      </c>
      <c r="M8" s="176">
        <v>118</v>
      </c>
      <c r="N8" s="119"/>
    </row>
    <row r="9" spans="1:14" s="99" customFormat="1" ht="25" customHeight="1">
      <c r="A9" s="97"/>
      <c r="B9" s="105">
        <f>'인원 입력 기능'!G8</f>
        <v>153</v>
      </c>
      <c r="C9" s="142">
        <f t="shared" si="0"/>
        <v>1</v>
      </c>
      <c r="D9" s="169">
        <f t="shared" si="3"/>
        <v>99.859880757584307</v>
      </c>
      <c r="E9" s="107">
        <f>'인원 입력 기능'!J8</f>
        <v>357</v>
      </c>
      <c r="F9" s="150">
        <f t="shared" si="1"/>
        <v>1.3428877729504034E-3</v>
      </c>
      <c r="G9" s="143">
        <f t="shared" si="4"/>
        <v>551</v>
      </c>
      <c r="H9" s="156">
        <f t="shared" si="2"/>
        <v>2.0726363106321351E-3</v>
      </c>
      <c r="I9" s="97"/>
      <c r="K9" s="119"/>
      <c r="L9" s="119">
        <v>4</v>
      </c>
      <c r="M9" s="176">
        <v>106</v>
      </c>
      <c r="N9" s="119"/>
    </row>
    <row r="10" spans="1:14" s="99" customFormat="1" ht="25" customHeight="1">
      <c r="A10" s="97"/>
      <c r="B10" s="105">
        <f>'인원 입력 기능'!G9</f>
        <v>152</v>
      </c>
      <c r="C10" s="142">
        <f t="shared" si="0"/>
        <v>1</v>
      </c>
      <c r="D10" s="169">
        <f t="shared" si="3"/>
        <v>99.791795971336683</v>
      </c>
      <c r="E10" s="107">
        <f>'인원 입력 기능'!J9</f>
        <v>5</v>
      </c>
      <c r="F10" s="150">
        <f t="shared" si="1"/>
        <v>1.8807952002106492E-5</v>
      </c>
      <c r="G10" s="143">
        <f t="shared" si="4"/>
        <v>556</v>
      </c>
      <c r="H10" s="156">
        <f t="shared" si="2"/>
        <v>2.0914442626342416E-3</v>
      </c>
      <c r="I10" s="97"/>
      <c r="K10" s="119"/>
      <c r="L10" s="119">
        <v>5</v>
      </c>
      <c r="M10" s="176">
        <v>90</v>
      </c>
      <c r="N10" s="119"/>
    </row>
    <row r="11" spans="1:14" s="99" customFormat="1" ht="25" customHeight="1">
      <c r="A11" s="97"/>
      <c r="B11" s="105">
        <f>'인원 입력 기능'!G10</f>
        <v>151</v>
      </c>
      <c r="C11" s="142">
        <f t="shared" si="0"/>
        <v>1</v>
      </c>
      <c r="D11" s="169">
        <f t="shared" si="3"/>
        <v>99.7822039158156</v>
      </c>
      <c r="E11" s="107">
        <f>'인원 입력 기능'!J10</f>
        <v>46</v>
      </c>
      <c r="F11" s="150">
        <f t="shared" si="1"/>
        <v>1.730331584193797E-4</v>
      </c>
      <c r="G11" s="143">
        <f t="shared" si="4"/>
        <v>602</v>
      </c>
      <c r="H11" s="156">
        <f t="shared" si="2"/>
        <v>2.2644774210536216E-3</v>
      </c>
      <c r="I11" s="97"/>
      <c r="K11" s="119"/>
      <c r="L11" s="119">
        <v>6</v>
      </c>
      <c r="M11" s="176">
        <v>80</v>
      </c>
      <c r="N11" s="119"/>
    </row>
    <row r="12" spans="1:14" s="99" customFormat="1" ht="25" customHeight="1">
      <c r="A12" s="97"/>
      <c r="B12" s="105">
        <f>'인원 입력 기능'!G11</f>
        <v>150</v>
      </c>
      <c r="C12" s="142">
        <f t="shared" si="0"/>
        <v>1</v>
      </c>
      <c r="D12" s="169">
        <f t="shared" si="3"/>
        <v>99.735184035810349</v>
      </c>
      <c r="E12" s="107">
        <f>'인원 입력 기능'!J11</f>
        <v>204</v>
      </c>
      <c r="F12" s="150">
        <f t="shared" si="1"/>
        <v>7.6736444168594485E-4</v>
      </c>
      <c r="G12" s="143">
        <f t="shared" si="4"/>
        <v>806</v>
      </c>
      <c r="H12" s="156">
        <f t="shared" si="2"/>
        <v>3.0318418627395664E-3</v>
      </c>
      <c r="I12" s="97"/>
      <c r="K12" s="119"/>
      <c r="L12" s="119">
        <v>7</v>
      </c>
      <c r="M12" s="176">
        <v>77</v>
      </c>
      <c r="N12" s="119"/>
    </row>
    <row r="13" spans="1:14" s="99" customFormat="1" ht="25" customHeight="1">
      <c r="A13" s="97"/>
      <c r="B13" s="105">
        <f>'인원 입력 기능'!G12</f>
        <v>149</v>
      </c>
      <c r="C13" s="142">
        <f t="shared" si="0"/>
        <v>1</v>
      </c>
      <c r="D13" s="169">
        <f t="shared" si="3"/>
        <v>99.594876713874626</v>
      </c>
      <c r="E13" s="107">
        <f>'인원 입력 기능'!J12</f>
        <v>542</v>
      </c>
      <c r="F13" s="150">
        <f t="shared" si="1"/>
        <v>2.0387819970283435E-3</v>
      </c>
      <c r="G13" s="143">
        <f t="shared" si="4"/>
        <v>1348</v>
      </c>
      <c r="H13" s="156">
        <f t="shared" si="2"/>
        <v>5.0706238597679094E-3</v>
      </c>
      <c r="I13" s="97"/>
      <c r="K13" s="119"/>
      <c r="L13" s="119">
        <v>8</v>
      </c>
      <c r="M13" s="176">
        <v>75</v>
      </c>
      <c r="N13" s="119"/>
    </row>
    <row r="14" spans="1:14" s="99" customFormat="1" ht="25" customHeight="1" thickBot="1">
      <c r="A14" s="97"/>
      <c r="B14" s="105">
        <f>'인원 입력 기능'!G13</f>
        <v>148</v>
      </c>
      <c r="C14" s="142">
        <f t="shared" si="0"/>
        <v>1</v>
      </c>
      <c r="D14" s="169">
        <f t="shared" si="3"/>
        <v>99.488423705542701</v>
      </c>
      <c r="E14" s="107">
        <f>'인원 입력 기능'!J13</f>
        <v>24</v>
      </c>
      <c r="F14" s="150">
        <f t="shared" si="1"/>
        <v>9.0278169610111158E-5</v>
      </c>
      <c r="G14" s="143">
        <f t="shared" si="4"/>
        <v>1372</v>
      </c>
      <c r="H14" s="156">
        <f t="shared" si="2"/>
        <v>5.160902029378021E-3</v>
      </c>
      <c r="I14" s="97"/>
      <c r="K14" s="119"/>
      <c r="L14" s="119">
        <v>9</v>
      </c>
      <c r="M14" s="177">
        <v>66</v>
      </c>
    </row>
    <row r="15" spans="1:14" s="99" customFormat="1" ht="25" customHeight="1">
      <c r="A15" s="97"/>
      <c r="B15" s="105">
        <f>'인원 입력 기능'!G14</f>
        <v>147</v>
      </c>
      <c r="C15" s="142">
        <f t="shared" si="0"/>
        <v>1</v>
      </c>
      <c r="D15" s="169">
        <f t="shared" si="3"/>
        <v>99.44121574601742</v>
      </c>
      <c r="E15" s="107">
        <f>'인원 입력 기능'!J14</f>
        <v>227</v>
      </c>
      <c r="F15" s="150">
        <f t="shared" si="1"/>
        <v>8.5388102089563463E-4</v>
      </c>
      <c r="G15" s="143">
        <f t="shared" si="4"/>
        <v>1599</v>
      </c>
      <c r="H15" s="156">
        <f t="shared" si="2"/>
        <v>6.014783050273656E-3</v>
      </c>
      <c r="I15" s="97"/>
      <c r="K15" s="119"/>
    </row>
    <row r="16" spans="1:14" s="99" customFormat="1" ht="25" customHeight="1">
      <c r="A16" s="97"/>
      <c r="B16" s="105">
        <f>'인원 입력 기능'!G15</f>
        <v>146</v>
      </c>
      <c r="C16" s="142">
        <f t="shared" si="0"/>
        <v>1</v>
      </c>
      <c r="D16" s="169">
        <f t="shared" si="3"/>
        <v>99.266489871917855</v>
      </c>
      <c r="E16" s="107">
        <f>'인원 입력 기능'!J15</f>
        <v>702</v>
      </c>
      <c r="F16" s="150">
        <f t="shared" si="1"/>
        <v>2.6406364610957514E-3</v>
      </c>
      <c r="G16" s="143">
        <f t="shared" si="4"/>
        <v>2301</v>
      </c>
      <c r="H16" s="156">
        <f t="shared" si="2"/>
        <v>8.6554195113694062E-3</v>
      </c>
      <c r="I16" s="97"/>
      <c r="K16" s="119"/>
    </row>
    <row r="17" spans="1:11" s="99" customFormat="1" ht="25" customHeight="1">
      <c r="A17" s="97"/>
      <c r="B17" s="105">
        <f>'인원 입력 기능'!G16</f>
        <v>145</v>
      </c>
      <c r="C17" s="142">
        <f t="shared" si="0"/>
        <v>1</v>
      </c>
      <c r="D17" s="169">
        <f t="shared" si="3"/>
        <v>99.017096428369911</v>
      </c>
      <c r="E17" s="107">
        <f>'인원 입력 기능'!J16</f>
        <v>624</v>
      </c>
      <c r="F17" s="150">
        <f t="shared" si="1"/>
        <v>2.34723240986289E-3</v>
      </c>
      <c r="G17" s="143">
        <f t="shared" si="4"/>
        <v>2925</v>
      </c>
      <c r="H17" s="156">
        <f t="shared" si="2"/>
        <v>1.1002651921232297E-2</v>
      </c>
      <c r="I17" s="97"/>
      <c r="K17" s="119"/>
    </row>
    <row r="18" spans="1:11" s="99" customFormat="1" ht="25" customHeight="1">
      <c r="A18" s="97"/>
      <c r="B18" s="105">
        <f>'인원 입력 기능'!G17</f>
        <v>144</v>
      </c>
      <c r="C18" s="142">
        <f t="shared" si="0"/>
        <v>1</v>
      </c>
      <c r="D18" s="169">
        <f t="shared" si="3"/>
        <v>98.881679173954751</v>
      </c>
      <c r="E18" s="107">
        <f>'인원 입력 기능'!J17</f>
        <v>96</v>
      </c>
      <c r="F18" s="150">
        <f t="shared" si="1"/>
        <v>3.6111267844044463E-4</v>
      </c>
      <c r="G18" s="143">
        <f t="shared" si="4"/>
        <v>3021</v>
      </c>
      <c r="H18" s="156">
        <f t="shared" si="2"/>
        <v>1.1363764599672742E-2</v>
      </c>
      <c r="I18" s="97"/>
      <c r="K18" s="119"/>
    </row>
    <row r="19" spans="1:11" s="99" customFormat="1" ht="25" customHeight="1">
      <c r="A19" s="97"/>
      <c r="B19" s="105">
        <f>'인원 입력 기능'!G18</f>
        <v>143</v>
      </c>
      <c r="C19" s="142">
        <f t="shared" si="0"/>
        <v>1</v>
      </c>
      <c r="D19" s="169">
        <f t="shared" si="3"/>
        <v>98.697737403374148</v>
      </c>
      <c r="E19" s="107">
        <f>'인원 입력 기능'!J18</f>
        <v>882</v>
      </c>
      <c r="F19" s="150">
        <f t="shared" si="1"/>
        <v>3.317722733171585E-3</v>
      </c>
      <c r="G19" s="143">
        <f t="shared" si="4"/>
        <v>3903</v>
      </c>
      <c r="H19" s="156">
        <f t="shared" si="2"/>
        <v>1.4681487332844327E-2</v>
      </c>
      <c r="I19" s="97"/>
      <c r="K19" s="119"/>
    </row>
    <row r="20" spans="1:11" s="99" customFormat="1" ht="25" customHeight="1">
      <c r="A20" s="97"/>
      <c r="B20" s="105">
        <f>'인원 입력 기능'!G19</f>
        <v>142</v>
      </c>
      <c r="C20" s="142">
        <f t="shared" si="0"/>
        <v>1</v>
      </c>
      <c r="D20" s="169">
        <f t="shared" si="3"/>
        <v>98.274558483326743</v>
      </c>
      <c r="E20" s="107">
        <f>'인원 입력 기능'!J19</f>
        <v>1368</v>
      </c>
      <c r="F20" s="150">
        <f t="shared" si="1"/>
        <v>5.1458556677763355E-3</v>
      </c>
      <c r="G20" s="143">
        <f t="shared" si="4"/>
        <v>5271</v>
      </c>
      <c r="H20" s="156">
        <f t="shared" si="2"/>
        <v>1.9827343000620664E-2</v>
      </c>
      <c r="I20" s="97"/>
      <c r="K20" s="119"/>
    </row>
    <row r="21" spans="1:11" s="99" customFormat="1" ht="25" customHeight="1">
      <c r="A21" s="97"/>
      <c r="B21" s="105">
        <f>'인원 입력 기능'!G20</f>
        <v>141</v>
      </c>
      <c r="C21" s="142">
        <f t="shared" si="0"/>
        <v>1</v>
      </c>
      <c r="D21" s="169">
        <f t="shared" si="3"/>
        <v>97.975512046493265</v>
      </c>
      <c r="E21" s="107">
        <f>'인원 입력 기능'!J20</f>
        <v>222</v>
      </c>
      <c r="F21" s="150">
        <f t="shared" si="1"/>
        <v>8.3507306889352823E-4</v>
      </c>
      <c r="G21" s="143">
        <f t="shared" si="4"/>
        <v>5493</v>
      </c>
      <c r="H21" s="156">
        <f t="shared" si="2"/>
        <v>2.0662416069514189E-2</v>
      </c>
      <c r="I21" s="97"/>
      <c r="K21" s="119"/>
    </row>
    <row r="22" spans="1:11" s="99" customFormat="1" ht="25" customHeight="1">
      <c r="A22" s="97"/>
      <c r="B22" s="105">
        <f>'인원 입력 기능'!G21</f>
        <v>140</v>
      </c>
      <c r="C22" s="142">
        <f t="shared" si="0"/>
        <v>1</v>
      </c>
      <c r="D22" s="169">
        <f t="shared" si="3"/>
        <v>97.821286840075985</v>
      </c>
      <c r="E22" s="107">
        <f>'인원 입력 기능'!J21</f>
        <v>598</v>
      </c>
      <c r="F22" s="150">
        <f t="shared" si="1"/>
        <v>2.2494310594519361E-3</v>
      </c>
      <c r="G22" s="143">
        <f t="shared" si="4"/>
        <v>6091</v>
      </c>
      <c r="H22" s="156">
        <f t="shared" si="2"/>
        <v>2.2911847128966129E-2</v>
      </c>
      <c r="I22" s="97"/>
      <c r="K22" s="119"/>
    </row>
    <row r="23" spans="1:11" s="99" customFormat="1" ht="25" customHeight="1">
      <c r="A23" s="97"/>
      <c r="B23" s="105">
        <f>'인원 입력 기능'!G22</f>
        <v>139</v>
      </c>
      <c r="C23" s="142">
        <f t="shared" si="0"/>
        <v>1</v>
      </c>
      <c r="D23" s="169">
        <f t="shared" si="3"/>
        <v>97.2579886776129</v>
      </c>
      <c r="E23" s="107">
        <f>'인원 입력 기능'!J22</f>
        <v>2397</v>
      </c>
      <c r="F23" s="150">
        <f t="shared" si="1"/>
        <v>9.0165321898098508E-3</v>
      </c>
      <c r="G23" s="143">
        <f t="shared" si="4"/>
        <v>8488</v>
      </c>
      <c r="H23" s="156">
        <f t="shared" si="2"/>
        <v>3.1928379318775978E-2</v>
      </c>
      <c r="I23" s="97"/>
      <c r="K23" s="119"/>
    </row>
    <row r="24" spans="1:11" s="99" customFormat="1" ht="25" customHeight="1">
      <c r="A24" s="97"/>
      <c r="B24" s="105">
        <f>'인원 입력 기능'!G23</f>
        <v>138</v>
      </c>
      <c r="C24" s="142">
        <f t="shared" si="0"/>
        <v>1</v>
      </c>
      <c r="D24" s="169">
        <f t="shared" si="3"/>
        <v>96.687919652429045</v>
      </c>
      <c r="E24" s="107">
        <f>'인원 입력 기능'!J23</f>
        <v>634</v>
      </c>
      <c r="F24" s="150">
        <f t="shared" si="1"/>
        <v>2.3848483138671031E-3</v>
      </c>
      <c r="G24" s="143">
        <f t="shared" si="4"/>
        <v>9122</v>
      </c>
      <c r="H24" s="156">
        <f t="shared" si="2"/>
        <v>3.4313227632643079E-2</v>
      </c>
      <c r="I24" s="97"/>
      <c r="K24" s="119"/>
    </row>
    <row r="25" spans="1:11" s="99" customFormat="1" ht="25" customHeight="1">
      <c r="A25" s="97"/>
      <c r="B25" s="105">
        <f>'인원 입력 기능'!G24</f>
        <v>137</v>
      </c>
      <c r="C25" s="142">
        <f t="shared" si="0"/>
        <v>1</v>
      </c>
      <c r="D25" s="169">
        <f t="shared" si="3"/>
        <v>96.487991122646662</v>
      </c>
      <c r="E25" s="107">
        <f>'인원 입력 기능'!J24</f>
        <v>429</v>
      </c>
      <c r="F25" s="150">
        <f t="shared" si="1"/>
        <v>1.6137222817807369E-3</v>
      </c>
      <c r="G25" s="143">
        <f t="shared" si="4"/>
        <v>9551</v>
      </c>
      <c r="H25" s="156">
        <f t="shared" si="2"/>
        <v>3.5926949914423821E-2</v>
      </c>
      <c r="I25" s="97"/>
      <c r="K25" s="119"/>
    </row>
    <row r="26" spans="1:11" s="99" customFormat="1" ht="25" customHeight="1">
      <c r="A26" s="97"/>
      <c r="B26" s="105">
        <f>'인원 입력 기능'!G25</f>
        <v>136</v>
      </c>
      <c r="C26" s="142">
        <f t="shared" si="0"/>
        <v>1</v>
      </c>
      <c r="D26" s="169">
        <f t="shared" si="3"/>
        <v>96.154338054129283</v>
      </c>
      <c r="E26" s="107">
        <f>'인원 입력 기능'!J25</f>
        <v>1345</v>
      </c>
      <c r="F26" s="150">
        <f t="shared" si="1"/>
        <v>5.0593390885666457E-3</v>
      </c>
      <c r="G26" s="143">
        <f t="shared" si="4"/>
        <v>10896</v>
      </c>
      <c r="H26" s="156">
        <f t="shared" si="2"/>
        <v>4.0986289002990464E-2</v>
      </c>
      <c r="I26" s="97"/>
      <c r="K26" s="119"/>
    </row>
    <row r="27" spans="1:11" s="99" customFormat="1" ht="25" customHeight="1">
      <c r="A27" s="97"/>
      <c r="B27" s="105">
        <f>'인원 입력 기능'!G26</f>
        <v>135</v>
      </c>
      <c r="C27" s="142">
        <f t="shared" si="0"/>
        <v>2</v>
      </c>
      <c r="D27" s="169">
        <f t="shared" si="3"/>
        <v>95.439071639489171</v>
      </c>
      <c r="E27" s="107">
        <f>'인원 입력 기능'!J26</f>
        <v>2458</v>
      </c>
      <c r="F27" s="150">
        <f t="shared" si="1"/>
        <v>9.2459892042355499E-3</v>
      </c>
      <c r="G27" s="143">
        <f t="shared" si="4"/>
        <v>13354</v>
      </c>
      <c r="H27" s="156">
        <f t="shared" si="2"/>
        <v>5.0232278207226012E-2</v>
      </c>
      <c r="I27" s="97"/>
      <c r="K27" s="119"/>
    </row>
    <row r="28" spans="1:11" s="99" customFormat="1" ht="25" customHeight="1">
      <c r="A28" s="97"/>
      <c r="B28" s="105">
        <f>'인원 입력 기능'!G27</f>
        <v>134</v>
      </c>
      <c r="C28" s="142">
        <f t="shared" si="0"/>
        <v>2</v>
      </c>
      <c r="D28" s="169">
        <f t="shared" si="3"/>
        <v>94.794899283417038</v>
      </c>
      <c r="E28" s="107">
        <f>'인원 입력 기능'!J27</f>
        <v>967</v>
      </c>
      <c r="F28" s="150">
        <f t="shared" si="1"/>
        <v>3.6374579172073953E-3</v>
      </c>
      <c r="G28" s="143">
        <f t="shared" si="4"/>
        <v>14321</v>
      </c>
      <c r="H28" s="156">
        <f t="shared" si="2"/>
        <v>5.3869736124433409E-2</v>
      </c>
      <c r="I28" s="97"/>
      <c r="K28" s="119"/>
    </row>
    <row r="29" spans="1:11" s="99" customFormat="1" ht="25" customHeight="1">
      <c r="A29" s="97"/>
      <c r="B29" s="105">
        <f>'인원 입력 기능'!G28</f>
        <v>133</v>
      </c>
      <c r="C29" s="142">
        <f t="shared" si="0"/>
        <v>2</v>
      </c>
      <c r="D29" s="169">
        <f t="shared" si="3"/>
        <v>94.323383926724219</v>
      </c>
      <c r="E29" s="107">
        <f>'인원 입력 기능'!J28</f>
        <v>1540</v>
      </c>
      <c r="F29" s="150">
        <f t="shared" si="1"/>
        <v>5.7928492166487988E-3</v>
      </c>
      <c r="G29" s="143">
        <f t="shared" si="4"/>
        <v>15861</v>
      </c>
      <c r="H29" s="156">
        <f t="shared" si="2"/>
        <v>5.9662585341082208E-2</v>
      </c>
      <c r="I29" s="97"/>
      <c r="K29" s="119"/>
    </row>
    <row r="30" spans="1:11" s="99" customFormat="1" ht="25" customHeight="1">
      <c r="A30" s="97"/>
      <c r="B30" s="105">
        <f>'인원 입력 기능'!G29</f>
        <v>132</v>
      </c>
      <c r="C30" s="142">
        <f t="shared" si="0"/>
        <v>2</v>
      </c>
      <c r="D30" s="169">
        <f t="shared" si="3"/>
        <v>93.542853918636808</v>
      </c>
      <c r="E30" s="107">
        <f>'인원 입력 기능'!J29</f>
        <v>2610</v>
      </c>
      <c r="F30" s="150">
        <f t="shared" si="1"/>
        <v>9.817750945099589E-3</v>
      </c>
      <c r="G30" s="143">
        <f t="shared" si="4"/>
        <v>18471</v>
      </c>
      <c r="H30" s="156">
        <f t="shared" si="2"/>
        <v>6.9480336286181804E-2</v>
      </c>
      <c r="I30" s="97"/>
      <c r="K30" s="119"/>
    </row>
    <row r="31" spans="1:11" s="99" customFormat="1" ht="25" customHeight="1">
      <c r="A31" s="97"/>
      <c r="B31" s="105">
        <f>'인원 입력 기능'!G30</f>
        <v>131</v>
      </c>
      <c r="C31" s="142">
        <f t="shared" si="0"/>
        <v>2</v>
      </c>
      <c r="D31" s="169">
        <f t="shared" si="3"/>
        <v>92.685211307340737</v>
      </c>
      <c r="E31" s="107">
        <f>'인원 입력 기능'!J30</f>
        <v>1950</v>
      </c>
      <c r="F31" s="150">
        <f t="shared" si="1"/>
        <v>7.3351012808215311E-3</v>
      </c>
      <c r="G31" s="143">
        <f t="shared" si="4"/>
        <v>20421</v>
      </c>
      <c r="H31" s="156">
        <f t="shared" si="2"/>
        <v>7.6815437567003333E-2</v>
      </c>
      <c r="I31" s="97"/>
      <c r="K31" s="119"/>
    </row>
    <row r="32" spans="1:11" s="99" customFormat="1" ht="25" customHeight="1">
      <c r="A32" s="97"/>
      <c r="B32" s="105">
        <f>'인원 입력 기능'!G31</f>
        <v>130</v>
      </c>
      <c r="C32" s="142">
        <f t="shared" si="0"/>
        <v>2</v>
      </c>
      <c r="D32" s="169">
        <f t="shared" si="3"/>
        <v>92.042731666948782</v>
      </c>
      <c r="E32" s="107">
        <f>'인원 입력 기능'!J31</f>
        <v>1466</v>
      </c>
      <c r="F32" s="150">
        <f t="shared" si="1"/>
        <v>5.514491527017623E-3</v>
      </c>
      <c r="G32" s="143">
        <f t="shared" si="4"/>
        <v>21887</v>
      </c>
      <c r="H32" s="156">
        <f t="shared" si="2"/>
        <v>8.2329929094020954E-2</v>
      </c>
      <c r="I32" s="97"/>
      <c r="K32" s="119"/>
    </row>
    <row r="33" spans="1:11" s="99" customFormat="1" ht="25" customHeight="1">
      <c r="A33" s="97"/>
      <c r="B33" s="105">
        <f>'인원 입력 기능'!G32</f>
        <v>129</v>
      </c>
      <c r="C33" s="142">
        <f t="shared" si="0"/>
        <v>2</v>
      </c>
      <c r="D33" s="169">
        <f t="shared" si="3"/>
        <v>91.158757922849773</v>
      </c>
      <c r="E33" s="107">
        <f>'인원 입력 기능'!J32</f>
        <v>3234</v>
      </c>
      <c r="F33" s="150">
        <f t="shared" si="1"/>
        <v>1.2164983354962479E-2</v>
      </c>
      <c r="G33" s="143">
        <f t="shared" si="4"/>
        <v>25121</v>
      </c>
      <c r="H33" s="156">
        <f t="shared" si="2"/>
        <v>9.4494912448983434E-2</v>
      </c>
      <c r="I33" s="97"/>
      <c r="K33" s="119"/>
    </row>
    <row r="34" spans="1:11" s="99" customFormat="1" ht="25" customHeight="1">
      <c r="A34" s="97"/>
      <c r="B34" s="105">
        <f>'인원 입력 기능'!G33</f>
        <v>128</v>
      </c>
      <c r="C34" s="142">
        <f t="shared" si="0"/>
        <v>2</v>
      </c>
      <c r="D34" s="169">
        <f t="shared" si="3"/>
        <v>89.942259587353533</v>
      </c>
      <c r="E34" s="107">
        <f>'인원 입력 기능'!J33</f>
        <v>3234</v>
      </c>
      <c r="F34" s="150">
        <f t="shared" si="1"/>
        <v>1.2164983354962479E-2</v>
      </c>
      <c r="G34" s="143">
        <f t="shared" si="4"/>
        <v>28355</v>
      </c>
      <c r="H34" s="156">
        <f t="shared" si="2"/>
        <v>0.10665989580394591</v>
      </c>
      <c r="I34" s="97"/>
      <c r="K34" s="119"/>
    </row>
    <row r="35" spans="1:11" s="99" customFormat="1" ht="25" customHeight="1">
      <c r="A35" s="97"/>
      <c r="B35" s="105">
        <f>'인원 입력 기능'!G34</f>
        <v>127</v>
      </c>
      <c r="C35" s="142">
        <f t="shared" si="0"/>
        <v>2</v>
      </c>
      <c r="D35" s="169">
        <f t="shared" si="3"/>
        <v>89.066373262615443</v>
      </c>
      <c r="E35" s="107">
        <f>'인원 입력 기능'!J34</f>
        <v>1423</v>
      </c>
      <c r="F35" s="150">
        <f t="shared" si="1"/>
        <v>5.3527431397995071E-3</v>
      </c>
      <c r="G35" s="143">
        <f t="shared" si="4"/>
        <v>29778</v>
      </c>
      <c r="H35" s="156">
        <f t="shared" si="2"/>
        <v>0.11201263894374541</v>
      </c>
      <c r="I35" s="97"/>
      <c r="K35" s="119"/>
    </row>
    <row r="36" spans="1:11" s="99" customFormat="1" ht="25" customHeight="1">
      <c r="A36" s="97"/>
      <c r="B36" s="105">
        <f>'인원 입력 기능'!G35</f>
        <v>126</v>
      </c>
      <c r="C36" s="142">
        <f t="shared" si="0"/>
        <v>3</v>
      </c>
      <c r="D36" s="169">
        <f t="shared" si="3"/>
        <v>88.103029961067534</v>
      </c>
      <c r="E36" s="107">
        <f>'인원 입력 기능'!J35</f>
        <v>3699</v>
      </c>
      <c r="F36" s="150">
        <f t="shared" si="1"/>
        <v>1.3914122891158382E-2</v>
      </c>
      <c r="G36" s="143">
        <f t="shared" si="4"/>
        <v>33477</v>
      </c>
      <c r="H36" s="156">
        <f t="shared" si="2"/>
        <v>0.12592676183490381</v>
      </c>
      <c r="I36" s="97"/>
      <c r="K36" s="119"/>
    </row>
    <row r="37" spans="1:11" s="99" customFormat="1" ht="25" customHeight="1">
      <c r="A37" s="97"/>
      <c r="B37" s="105">
        <f>'인원 입력 기능'!G36</f>
        <v>125</v>
      </c>
      <c r="C37" s="142">
        <f t="shared" si="0"/>
        <v>3</v>
      </c>
      <c r="D37" s="169">
        <f t="shared" si="3"/>
        <v>86.649927589384788</v>
      </c>
      <c r="E37" s="107">
        <f>'인원 입력 기능'!J36</f>
        <v>4027</v>
      </c>
      <c r="F37" s="150">
        <f t="shared" si="1"/>
        <v>1.5147924542496567E-2</v>
      </c>
      <c r="G37" s="143">
        <f t="shared" si="4"/>
        <v>37504</v>
      </c>
      <c r="H37" s="156">
        <f t="shared" si="2"/>
        <v>0.14107468637740037</v>
      </c>
      <c r="I37" s="97"/>
      <c r="K37" s="119"/>
    </row>
    <row r="38" spans="1:11" s="99" customFormat="1" ht="25" customHeight="1">
      <c r="A38" s="97"/>
      <c r="B38" s="105">
        <f>'인원 입력 기능'!G37</f>
        <v>124</v>
      </c>
      <c r="C38" s="142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3</v>
      </c>
      <c r="D38" s="169">
        <f t="shared" si="3"/>
        <v>85.52257894637853</v>
      </c>
      <c r="E38" s="107">
        <f>'인원 입력 기능'!J37</f>
        <v>1967</v>
      </c>
      <c r="F38" s="150">
        <f t="shared" si="1"/>
        <v>7.3990483176286934E-3</v>
      </c>
      <c r="G38" s="143">
        <f t="shared" si="4"/>
        <v>39471</v>
      </c>
      <c r="H38" s="156">
        <f t="shared" si="2"/>
        <v>0.14847373469502906</v>
      </c>
      <c r="I38" s="97"/>
      <c r="K38" s="119"/>
    </row>
    <row r="39" spans="1:11" s="99" customFormat="1" ht="25" customHeight="1">
      <c r="A39" s="97"/>
      <c r="B39" s="105">
        <f>'인원 입력 기능'!G38</f>
        <v>123</v>
      </c>
      <c r="C39" s="142">
        <f t="shared" si="5"/>
        <v>3</v>
      </c>
      <c r="D39" s="169">
        <f t="shared" si="3"/>
        <v>84.614531023716836</v>
      </c>
      <c r="E39" s="107">
        <f>'인원 입력 기능'!J38</f>
        <v>2861</v>
      </c>
      <c r="F39" s="150">
        <f t="shared" si="1"/>
        <v>1.0761910135605334E-2</v>
      </c>
      <c r="G39" s="143">
        <f t="shared" si="4"/>
        <v>42332</v>
      </c>
      <c r="H39" s="156">
        <f t="shared" si="2"/>
        <v>0.1592356448306344</v>
      </c>
      <c r="I39" s="97"/>
      <c r="K39" s="119"/>
    </row>
    <row r="40" spans="1:11" s="99" customFormat="1" ht="25" customHeight="1">
      <c r="A40" s="97"/>
      <c r="B40" s="105">
        <f>'인원 입력 기능'!G39</f>
        <v>122</v>
      </c>
      <c r="C40" s="142">
        <f t="shared" si="5"/>
        <v>3</v>
      </c>
      <c r="D40" s="169">
        <f t="shared" si="3"/>
        <v>83.158231300193719</v>
      </c>
      <c r="E40" s="107">
        <f>'인원 입력 기능'!J39</f>
        <v>4882</v>
      </c>
      <c r="F40" s="150">
        <f t="shared" si="1"/>
        <v>1.8364084334856777E-2</v>
      </c>
      <c r="G40" s="143">
        <f t="shared" si="4"/>
        <v>47214</v>
      </c>
      <c r="H40" s="156">
        <f t="shared" si="2"/>
        <v>0.17759972916549116</v>
      </c>
      <c r="I40" s="97"/>
      <c r="K40" s="119"/>
    </row>
    <row r="41" spans="1:11" s="99" customFormat="1" ht="25" customHeight="1">
      <c r="A41" s="97"/>
      <c r="B41" s="105">
        <f>'인원 입력 기능'!G40</f>
        <v>121</v>
      </c>
      <c r="C41" s="142">
        <f t="shared" si="5"/>
        <v>3</v>
      </c>
      <c r="D41" s="169">
        <f t="shared" si="3"/>
        <v>81.699674622430365</v>
      </c>
      <c r="E41" s="107">
        <f>'인원 입력 기능'!J40</f>
        <v>2873</v>
      </c>
      <c r="F41" s="150">
        <f t="shared" si="1"/>
        <v>1.0807049220410389E-2</v>
      </c>
      <c r="G41" s="143">
        <f t="shared" si="4"/>
        <v>50087</v>
      </c>
      <c r="H41" s="156">
        <f t="shared" si="2"/>
        <v>0.18840677838590156</v>
      </c>
      <c r="I41" s="97"/>
      <c r="K41" s="119"/>
    </row>
    <row r="42" spans="1:11" s="99" customFormat="1" ht="25" customHeight="1">
      <c r="A42" s="97"/>
      <c r="B42" s="105">
        <f>'인원 입력 기능'!G41</f>
        <v>120</v>
      </c>
      <c r="C42" s="142">
        <f t="shared" si="5"/>
        <v>3</v>
      </c>
      <c r="D42" s="169">
        <f t="shared" si="3"/>
        <v>80.559724651582684</v>
      </c>
      <c r="E42" s="107">
        <f>'인원 입력 기능'!J41</f>
        <v>3188</v>
      </c>
      <c r="F42" s="150">
        <f t="shared" si="1"/>
        <v>1.1991950196543099E-2</v>
      </c>
      <c r="G42" s="143">
        <f t="shared" si="4"/>
        <v>53275</v>
      </c>
      <c r="H42" s="156">
        <f t="shared" si="2"/>
        <v>0.20039872858244465</v>
      </c>
      <c r="I42" s="97"/>
      <c r="K42" s="119"/>
    </row>
    <row r="43" spans="1:11" s="99" customFormat="1" ht="25" customHeight="1">
      <c r="A43" s="97"/>
      <c r="B43" s="105">
        <f>'인원 입력 기능'!G42</f>
        <v>119</v>
      </c>
      <c r="C43" s="142">
        <f t="shared" si="5"/>
        <v>3</v>
      </c>
      <c r="D43" s="169">
        <f t="shared" si="3"/>
        <v>79.044556038292995</v>
      </c>
      <c r="E43" s="107">
        <f>'인원 입력 기능'!J42</f>
        <v>4868</v>
      </c>
      <c r="F43" s="150">
        <f t="shared" si="1"/>
        <v>1.831142206925088E-2</v>
      </c>
      <c r="G43" s="143">
        <f t="shared" si="4"/>
        <v>58143</v>
      </c>
      <c r="H43" s="156">
        <f t="shared" si="2"/>
        <v>0.21871015065169555</v>
      </c>
      <c r="I43" s="97"/>
      <c r="K43" s="119"/>
    </row>
    <row r="44" spans="1:11" s="99" customFormat="1" ht="25" customHeight="1">
      <c r="A44" s="97"/>
      <c r="B44" s="105">
        <f>'인원 입력 기능'!G43</f>
        <v>118</v>
      </c>
      <c r="C44" s="142">
        <f t="shared" si="5"/>
        <v>3</v>
      </c>
      <c r="D44" s="169">
        <f t="shared" si="3"/>
        <v>77.441930448193503</v>
      </c>
      <c r="E44" s="107">
        <f>'인원 입력 기능'!J43</f>
        <v>3653</v>
      </c>
      <c r="F44" s="150">
        <f t="shared" si="1"/>
        <v>1.3741089732739003E-2</v>
      </c>
      <c r="G44" s="143">
        <f t="shared" si="4"/>
        <v>61796</v>
      </c>
      <c r="H44" s="156">
        <f t="shared" si="2"/>
        <v>0.23245124038443454</v>
      </c>
      <c r="I44" s="97"/>
      <c r="K44" s="119"/>
    </row>
    <row r="45" spans="1:11" s="99" customFormat="1" ht="25" customHeight="1">
      <c r="A45" s="97"/>
      <c r="B45" s="105">
        <f>'인원 입력 기능'!G44</f>
        <v>117</v>
      </c>
      <c r="C45" s="142">
        <f t="shared" si="5"/>
        <v>4</v>
      </c>
      <c r="D45" s="169">
        <f t="shared" si="3"/>
        <v>76.151328781808942</v>
      </c>
      <c r="E45" s="107">
        <f>'인원 입력 기능'!J44</f>
        <v>3209</v>
      </c>
      <c r="F45" s="150">
        <f t="shared" si="1"/>
        <v>1.2070943594951946E-2</v>
      </c>
      <c r="G45" s="143">
        <f t="shared" si="4"/>
        <v>65005</v>
      </c>
      <c r="H45" s="156">
        <f t="shared" si="2"/>
        <v>0.24452218397938649</v>
      </c>
      <c r="I45" s="97"/>
      <c r="K45" s="119"/>
    </row>
    <row r="46" spans="1:11" s="99" customFormat="1" ht="25" customHeight="1">
      <c r="A46" s="97"/>
      <c r="B46" s="105">
        <f>'인원 입력 기능'!G45</f>
        <v>116</v>
      </c>
      <c r="C46" s="142">
        <f t="shared" si="5"/>
        <v>4</v>
      </c>
      <c r="D46" s="169">
        <f t="shared" si="3"/>
        <v>74.691079388365395</v>
      </c>
      <c r="E46" s="107">
        <f>'인원 입력 기능'!J45</f>
        <v>4555</v>
      </c>
      <c r="F46" s="150">
        <f t="shared" si="1"/>
        <v>1.7134044273919014E-2</v>
      </c>
      <c r="G46" s="143">
        <f t="shared" si="4"/>
        <v>69560</v>
      </c>
      <c r="H46" s="156">
        <f t="shared" si="2"/>
        <v>0.26165622825330548</v>
      </c>
      <c r="I46" s="97"/>
      <c r="K46" s="119"/>
    </row>
    <row r="47" spans="1:11" s="99" customFormat="1" ht="25" customHeight="1">
      <c r="A47" s="97"/>
      <c r="B47" s="105">
        <f>'인원 입력 기능'!G46</f>
        <v>115</v>
      </c>
      <c r="C47" s="142">
        <f t="shared" si="5"/>
        <v>4</v>
      </c>
      <c r="D47" s="169">
        <f t="shared" si="3"/>
        <v>73.026011397618902</v>
      </c>
      <c r="E47" s="107">
        <f>'인원 입력 기능'!J46</f>
        <v>4298</v>
      </c>
      <c r="F47" s="150">
        <f t="shared" si="1"/>
        <v>1.6167315541010738E-2</v>
      </c>
      <c r="G47" s="143">
        <f t="shared" si="4"/>
        <v>73858</v>
      </c>
      <c r="H47" s="156">
        <f t="shared" si="2"/>
        <v>0.27782354379431623</v>
      </c>
      <c r="I47" s="97"/>
      <c r="K47" s="119"/>
    </row>
    <row r="48" spans="1:11" s="99" customFormat="1" ht="25" customHeight="1">
      <c r="A48" s="97"/>
      <c r="B48" s="105">
        <f>'인원 입력 기능'!G47</f>
        <v>114</v>
      </c>
      <c r="C48" s="142">
        <f t="shared" si="5"/>
        <v>4</v>
      </c>
      <c r="D48" s="169">
        <f t="shared" si="3"/>
        <v>71.651150106264922</v>
      </c>
      <c r="E48" s="107">
        <f>'인원 입력 기능'!J47</f>
        <v>3012</v>
      </c>
      <c r="F48" s="150">
        <f t="shared" si="1"/>
        <v>1.132991028606895E-2</v>
      </c>
      <c r="G48" s="143">
        <f t="shared" si="4"/>
        <v>76870</v>
      </c>
      <c r="H48" s="156">
        <f t="shared" si="2"/>
        <v>0.28915345408038517</v>
      </c>
      <c r="I48" s="97"/>
      <c r="K48" s="119"/>
    </row>
    <row r="49" spans="1:11" s="99" customFormat="1" ht="25" customHeight="1">
      <c r="A49" s="97"/>
      <c r="B49" s="105">
        <f>'인원 입력 기능'!G48</f>
        <v>113</v>
      </c>
      <c r="C49" s="142">
        <f t="shared" si="5"/>
        <v>4</v>
      </c>
      <c r="D49" s="169">
        <f t="shared" si="3"/>
        <v>70.264439805149621</v>
      </c>
      <c r="E49" s="107">
        <f>'인원 입력 기능'!J48</f>
        <v>4361</v>
      </c>
      <c r="F49" s="150">
        <f t="shared" si="1"/>
        <v>1.6404295736237282E-2</v>
      </c>
      <c r="G49" s="143">
        <f t="shared" si="4"/>
        <v>81231</v>
      </c>
      <c r="H49" s="156">
        <f t="shared" si="2"/>
        <v>0.30555774981662248</v>
      </c>
      <c r="I49" s="97"/>
      <c r="K49" s="119"/>
    </row>
    <row r="50" spans="1:11" s="99" customFormat="1" ht="25" customHeight="1">
      <c r="A50" s="97"/>
      <c r="B50" s="105">
        <f>'인원 입력 기능'!G49</f>
        <v>112</v>
      </c>
      <c r="C50" s="142">
        <f t="shared" si="5"/>
        <v>4</v>
      </c>
      <c r="D50" s="169">
        <f t="shared" si="3"/>
        <v>68.682126803212398</v>
      </c>
      <c r="E50" s="107">
        <f>'인원 입력 기능'!J49</f>
        <v>4052</v>
      </c>
      <c r="F50" s="150">
        <f t="shared" si="1"/>
        <v>1.5241964302507099E-2</v>
      </c>
      <c r="G50" s="143">
        <f t="shared" si="4"/>
        <v>85283</v>
      </c>
      <c r="H50" s="156">
        <f t="shared" si="2"/>
        <v>0.32079971411912955</v>
      </c>
      <c r="I50" s="97"/>
      <c r="K50" s="119"/>
    </row>
    <row r="51" spans="1:11" s="99" customFormat="1" ht="25" customHeight="1">
      <c r="A51" s="97"/>
      <c r="B51" s="105">
        <f>'인원 입력 기능'!G50</f>
        <v>111</v>
      </c>
      <c r="C51" s="142">
        <f t="shared" si="5"/>
        <v>4</v>
      </c>
      <c r="D51" s="169">
        <f t="shared" si="3"/>
        <v>67.321747634900049</v>
      </c>
      <c r="E51" s="107">
        <f>'인원 입력 기능'!J50</f>
        <v>3181</v>
      </c>
      <c r="F51" s="150">
        <f t="shared" si="1"/>
        <v>1.1965619063740149E-2</v>
      </c>
      <c r="G51" s="143">
        <f t="shared" si="4"/>
        <v>88464</v>
      </c>
      <c r="H51" s="156">
        <f t="shared" si="2"/>
        <v>0.33276533318286972</v>
      </c>
      <c r="I51" s="97"/>
      <c r="K51" s="119"/>
    </row>
    <row r="52" spans="1:11" s="99" customFormat="1" ht="25" customHeight="1">
      <c r="A52" s="97"/>
      <c r="B52" s="105">
        <f>'인원 입력 기능'!G51</f>
        <v>110</v>
      </c>
      <c r="C52" s="142">
        <f t="shared" si="5"/>
        <v>4</v>
      </c>
      <c r="D52" s="169">
        <f t="shared" si="3"/>
        <v>65.853975060655642</v>
      </c>
      <c r="E52" s="107">
        <f>'인원 입력 기능'!J51</f>
        <v>4623</v>
      </c>
      <c r="F52" s="150">
        <f t="shared" si="1"/>
        <v>1.7389832421147663E-2</v>
      </c>
      <c r="G52" s="143">
        <f t="shared" si="4"/>
        <v>93087</v>
      </c>
      <c r="H52" s="156">
        <f t="shared" si="2"/>
        <v>0.35015516560401738</v>
      </c>
      <c r="I52" s="97"/>
      <c r="K52" s="119"/>
    </row>
    <row r="53" spans="1:11" s="99" customFormat="1" ht="25" customHeight="1">
      <c r="A53" s="97"/>
      <c r="B53" s="105">
        <f>'인원 입력 기능'!G52</f>
        <v>109</v>
      </c>
      <c r="C53" s="142">
        <f t="shared" si="5"/>
        <v>4</v>
      </c>
      <c r="D53" s="169">
        <f t="shared" si="3"/>
        <v>64.386390565931279</v>
      </c>
      <c r="E53" s="107">
        <f>'인원 입력 기능'!J52</f>
        <v>3180</v>
      </c>
      <c r="F53" s="150">
        <f t="shared" si="1"/>
        <v>1.1961857473339728E-2</v>
      </c>
      <c r="G53" s="143">
        <f t="shared" si="4"/>
        <v>96267</v>
      </c>
      <c r="H53" s="156">
        <f t="shared" si="2"/>
        <v>0.3621170230773571</v>
      </c>
      <c r="I53" s="97"/>
      <c r="K53" s="119"/>
    </row>
    <row r="54" spans="1:11" s="99" customFormat="1" ht="25" customHeight="1">
      <c r="A54" s="97"/>
      <c r="B54" s="105">
        <f>'인원 입력 기능'!G53</f>
        <v>108</v>
      </c>
      <c r="C54" s="142">
        <f t="shared" si="5"/>
        <v>4</v>
      </c>
      <c r="D54" s="169">
        <f t="shared" si="3"/>
        <v>63.127574338430279</v>
      </c>
      <c r="E54" s="107">
        <f>'인원 입력 기능'!J53</f>
        <v>3513</v>
      </c>
      <c r="F54" s="150">
        <f t="shared" si="1"/>
        <v>1.3214467076680021E-2</v>
      </c>
      <c r="G54" s="143">
        <f t="shared" si="4"/>
        <v>99780</v>
      </c>
      <c r="H54" s="156">
        <f t="shared" si="2"/>
        <v>0.37533149015403711</v>
      </c>
      <c r="I54" s="97"/>
      <c r="K54" s="119"/>
    </row>
    <row r="55" spans="1:11" s="99" customFormat="1" ht="25" customHeight="1">
      <c r="A55" s="97"/>
      <c r="B55" s="105">
        <f>'인원 입력 기능'!G54</f>
        <v>107</v>
      </c>
      <c r="C55" s="142">
        <f t="shared" si="5"/>
        <v>4</v>
      </c>
      <c r="D55" s="169">
        <f t="shared" si="3"/>
        <v>61.767759408677989</v>
      </c>
      <c r="E55" s="107">
        <f>'인원 입력 기능'!J54</f>
        <v>3717</v>
      </c>
      <c r="F55" s="150">
        <f t="shared" si="1"/>
        <v>1.3981831518365965E-2</v>
      </c>
      <c r="G55" s="143">
        <f t="shared" si="4"/>
        <v>103497</v>
      </c>
      <c r="H55" s="156">
        <f t="shared" si="2"/>
        <v>0.38931332167240307</v>
      </c>
      <c r="I55" s="97"/>
      <c r="K55" s="119"/>
    </row>
    <row r="56" spans="1:11" s="99" customFormat="1" ht="25" customHeight="1">
      <c r="A56" s="97"/>
      <c r="B56" s="105">
        <f>'인원 입력 기능'!G55</f>
        <v>106</v>
      </c>
      <c r="C56" s="142">
        <f t="shared" si="5"/>
        <v>4</v>
      </c>
      <c r="D56" s="169">
        <f t="shared" si="3"/>
        <v>60.407192160845604</v>
      </c>
      <c r="E56" s="107">
        <f>'인원 입력 기능'!J55</f>
        <v>3517</v>
      </c>
      <c r="F56" s="150">
        <f t="shared" si="1"/>
        <v>1.3229513438281706E-2</v>
      </c>
      <c r="G56" s="143">
        <f t="shared" si="4"/>
        <v>107014</v>
      </c>
      <c r="H56" s="156">
        <f t="shared" si="2"/>
        <v>0.40254283511068478</v>
      </c>
      <c r="I56" s="97"/>
      <c r="K56" s="119"/>
    </row>
    <row r="57" spans="1:11" s="99" customFormat="1" ht="25" customHeight="1">
      <c r="A57" s="97"/>
      <c r="B57" s="105">
        <f>'인원 입력 기능'!G56</f>
        <v>105</v>
      </c>
      <c r="C57" s="142">
        <f t="shared" si="5"/>
        <v>5</v>
      </c>
      <c r="D57" s="169">
        <f t="shared" si="3"/>
        <v>59.034963982771913</v>
      </c>
      <c r="E57" s="107">
        <f>'인원 입력 기능'!J56</f>
        <v>3779</v>
      </c>
      <c r="F57" s="150">
        <f t="shared" si="1"/>
        <v>1.4215050123192085E-2</v>
      </c>
      <c r="G57" s="143">
        <f t="shared" si="4"/>
        <v>110793</v>
      </c>
      <c r="H57" s="156">
        <f t="shared" si="2"/>
        <v>0.41675788523387686</v>
      </c>
      <c r="I57" s="97"/>
      <c r="K57" s="119"/>
    </row>
    <row r="58" spans="1:11" s="99" customFormat="1" ht="25" customHeight="1">
      <c r="A58" s="97"/>
      <c r="B58" s="105">
        <f>'인원 입력 기능'!G57</f>
        <v>104</v>
      </c>
      <c r="C58" s="142">
        <f t="shared" si="5"/>
        <v>5</v>
      </c>
      <c r="D58" s="169">
        <f t="shared" si="3"/>
        <v>57.688878857981152</v>
      </c>
      <c r="E58" s="107">
        <f>'인원 입력 기능'!J57</f>
        <v>3378</v>
      </c>
      <c r="F58" s="150">
        <f t="shared" si="1"/>
        <v>1.2706652372623145E-2</v>
      </c>
      <c r="G58" s="143">
        <f t="shared" si="4"/>
        <v>114171</v>
      </c>
      <c r="H58" s="156">
        <f t="shared" si="2"/>
        <v>0.42946453760650005</v>
      </c>
      <c r="I58" s="97"/>
      <c r="K58" s="119"/>
    </row>
    <row r="59" spans="1:11" s="99" customFormat="1" ht="25" customHeight="1">
      <c r="A59" s="97"/>
      <c r="B59" s="105">
        <f>'인원 입력 기능'!G58</f>
        <v>103</v>
      </c>
      <c r="C59" s="142">
        <f t="shared" si="5"/>
        <v>5</v>
      </c>
      <c r="D59" s="169">
        <f t="shared" si="3"/>
        <v>56.43457653896067</v>
      </c>
      <c r="E59" s="107">
        <f>'인원 입력 기능'!J58</f>
        <v>3291</v>
      </c>
      <c r="F59" s="150">
        <f t="shared" si="1"/>
        <v>1.2379394007786492E-2</v>
      </c>
      <c r="G59" s="143">
        <f t="shared" si="4"/>
        <v>117462</v>
      </c>
      <c r="H59" s="156">
        <f t="shared" si="2"/>
        <v>0.44184393161428653</v>
      </c>
      <c r="I59" s="97"/>
      <c r="K59" s="119"/>
    </row>
    <row r="60" spans="1:11" s="99" customFormat="1" ht="25" customHeight="1">
      <c r="A60" s="97"/>
      <c r="B60" s="105">
        <f>'인원 입력 기능'!G59</f>
        <v>102</v>
      </c>
      <c r="C60" s="142">
        <f t="shared" si="5"/>
        <v>5</v>
      </c>
      <c r="D60" s="169">
        <f t="shared" si="3"/>
        <v>55.12272188681375</v>
      </c>
      <c r="E60" s="107">
        <f>'인원 입력 기능'!J59</f>
        <v>3684</v>
      </c>
      <c r="F60" s="150">
        <f t="shared" si="1"/>
        <v>1.3857699035152063E-2</v>
      </c>
      <c r="G60" s="143">
        <f t="shared" si="4"/>
        <v>121146</v>
      </c>
      <c r="H60" s="156">
        <f t="shared" si="2"/>
        <v>0.45570163064943858</v>
      </c>
      <c r="I60" s="97"/>
      <c r="K60" s="119"/>
    </row>
    <row r="61" spans="1:11" s="99" customFormat="1" ht="25" customHeight="1">
      <c r="A61" s="97"/>
      <c r="B61" s="105">
        <f>'인원 입력 기능'!G60</f>
        <v>101</v>
      </c>
      <c r="C61" s="142">
        <f t="shared" si="5"/>
        <v>5</v>
      </c>
      <c r="D61" s="169">
        <f t="shared" si="3"/>
        <v>53.785100340423931</v>
      </c>
      <c r="E61" s="107">
        <f>'인원 입력 기능'!J60</f>
        <v>3428</v>
      </c>
      <c r="F61" s="150">
        <f t="shared" si="1"/>
        <v>1.289473189264421E-2</v>
      </c>
      <c r="G61" s="143">
        <f t="shared" si="4"/>
        <v>124574</v>
      </c>
      <c r="H61" s="156">
        <f t="shared" si="2"/>
        <v>0.46859636254208281</v>
      </c>
      <c r="I61" s="97"/>
      <c r="K61" s="119"/>
    </row>
    <row r="62" spans="1:11" s="99" customFormat="1" ht="25" customHeight="1">
      <c r="A62" s="97"/>
      <c r="B62" s="105">
        <f>'인원 입력 기능'!G61</f>
        <v>100</v>
      </c>
      <c r="C62" s="142">
        <f t="shared" si="5"/>
        <v>5</v>
      </c>
      <c r="D62" s="169">
        <f t="shared" si="3"/>
        <v>52.52177020444244</v>
      </c>
      <c r="E62" s="107">
        <f>'인원 입력 기능'!J61</f>
        <v>3289</v>
      </c>
      <c r="F62" s="150">
        <f t="shared" si="1"/>
        <v>1.237187082698565E-2</v>
      </c>
      <c r="G62" s="143">
        <f t="shared" si="4"/>
        <v>127863</v>
      </c>
      <c r="H62" s="156">
        <f t="shared" si="2"/>
        <v>0.48096823336906847</v>
      </c>
      <c r="I62" s="97"/>
      <c r="K62" s="119"/>
    </row>
    <row r="63" spans="1:11" s="99" customFormat="1" ht="25" customHeight="1">
      <c r="A63" s="97"/>
      <c r="B63" s="105">
        <f>'인원 입력 기능'!G62</f>
        <v>99</v>
      </c>
      <c r="C63" s="142">
        <f t="shared" si="5"/>
        <v>5</v>
      </c>
      <c r="D63" s="169">
        <f t="shared" si="3"/>
        <v>51.293987097744932</v>
      </c>
      <c r="E63" s="107">
        <f>'인원 입력 기능'!J62</f>
        <v>3239</v>
      </c>
      <c r="F63" s="150">
        <f t="shared" si="1"/>
        <v>1.2183791306964585E-2</v>
      </c>
      <c r="G63" s="143">
        <f t="shared" si="4"/>
        <v>131102</v>
      </c>
      <c r="H63" s="156">
        <f t="shared" si="2"/>
        <v>0.49315202467603303</v>
      </c>
      <c r="I63" s="97"/>
      <c r="K63" s="119"/>
    </row>
    <row r="64" spans="1:11" s="99" customFormat="1" ht="25" customHeight="1">
      <c r="A64" s="97"/>
      <c r="B64" s="105">
        <f>'인원 입력 기능'!G63</f>
        <v>98</v>
      </c>
      <c r="C64" s="142">
        <f t="shared" si="5"/>
        <v>5</v>
      </c>
      <c r="D64" s="169">
        <f t="shared" si="3"/>
        <v>50.03178543888356</v>
      </c>
      <c r="E64" s="107">
        <f>'인원 입력 기능'!J63</f>
        <v>3472</v>
      </c>
      <c r="F64" s="150">
        <f t="shared" si="1"/>
        <v>1.3060241870262747E-2</v>
      </c>
      <c r="G64" s="143">
        <f t="shared" si="4"/>
        <v>134574</v>
      </c>
      <c r="H64" s="156">
        <f t="shared" si="2"/>
        <v>0.50621226654629581</v>
      </c>
      <c r="I64" s="97"/>
      <c r="K64" s="119"/>
    </row>
    <row r="65" spans="1:11" s="99" customFormat="1" ht="25" customHeight="1">
      <c r="A65" s="97"/>
      <c r="B65" s="105">
        <f>'인원 입력 기능'!G64</f>
        <v>97</v>
      </c>
      <c r="C65" s="142">
        <f t="shared" si="5"/>
        <v>5</v>
      </c>
      <c r="D65" s="169">
        <f t="shared" si="3"/>
        <v>48.810397035866757</v>
      </c>
      <c r="E65" s="107">
        <f>'인원 입력 기능'!J64</f>
        <v>3022</v>
      </c>
      <c r="F65" s="150">
        <f t="shared" si="1"/>
        <v>1.1367526190073163E-2</v>
      </c>
      <c r="G65" s="143">
        <f t="shared" si="4"/>
        <v>137596</v>
      </c>
      <c r="H65" s="156">
        <f t="shared" si="2"/>
        <v>0.51757979273636889</v>
      </c>
      <c r="I65" s="97"/>
      <c r="K65" s="119"/>
    </row>
    <row r="66" spans="1:11" s="99" customFormat="1" ht="25" customHeight="1">
      <c r="A66" s="97"/>
      <c r="B66" s="105">
        <f>'인원 입력 기능'!G65</f>
        <v>96</v>
      </c>
      <c r="C66" s="142">
        <f t="shared" si="5"/>
        <v>5</v>
      </c>
      <c r="D66" s="169">
        <f t="shared" si="3"/>
        <v>47.624931821173988</v>
      </c>
      <c r="E66" s="107">
        <f>'인원 입력 기능'!J65</f>
        <v>3281</v>
      </c>
      <c r="F66" s="150">
        <f t="shared" si="1"/>
        <v>1.2341778103782279E-2</v>
      </c>
      <c r="G66" s="143">
        <f t="shared" si="4"/>
        <v>140877</v>
      </c>
      <c r="H66" s="156">
        <f t="shared" si="2"/>
        <v>0.52992157084015123</v>
      </c>
      <c r="I66" s="97"/>
      <c r="K66" s="119"/>
    </row>
    <row r="67" spans="1:11" s="99" customFormat="1" ht="25" customHeight="1">
      <c r="A67" s="97"/>
      <c r="B67" s="105">
        <f>'인원 입력 기능'!G66</f>
        <v>95</v>
      </c>
      <c r="C67" s="142">
        <f t="shared" si="5"/>
        <v>5</v>
      </c>
      <c r="D67" s="169">
        <f t="shared" si="3"/>
        <v>46.448870582482272</v>
      </c>
      <c r="E67" s="107">
        <f>'인원 입력 기능'!J66</f>
        <v>2972</v>
      </c>
      <c r="F67" s="150">
        <f t="shared" si="1"/>
        <v>1.1179446670052098E-2</v>
      </c>
      <c r="G67" s="143">
        <f t="shared" si="4"/>
        <v>143849</v>
      </c>
      <c r="H67" s="156">
        <f t="shared" si="2"/>
        <v>0.54110101751020334</v>
      </c>
      <c r="I67" s="97"/>
      <c r="K67" s="119"/>
    </row>
    <row r="68" spans="1:11" s="99" customFormat="1" ht="25" customHeight="1">
      <c r="A68" s="97"/>
      <c r="B68" s="105">
        <f>'인원 입력 기능'!G67</f>
        <v>94</v>
      </c>
      <c r="C68" s="142">
        <f t="shared" si="5"/>
        <v>5</v>
      </c>
      <c r="D68" s="169">
        <f t="shared" si="3"/>
        <v>45.296131204273173</v>
      </c>
      <c r="E68" s="107">
        <f>'인원 입력 기능'!J67</f>
        <v>3157</v>
      </c>
      <c r="F68" s="150">
        <f t="shared" si="1"/>
        <v>1.1875340894130039E-2</v>
      </c>
      <c r="G68" s="143">
        <f t="shared" si="4"/>
        <v>147006</v>
      </c>
      <c r="H68" s="156">
        <f t="shared" si="2"/>
        <v>0.55297635840433335</v>
      </c>
      <c r="I68" s="97"/>
      <c r="K68" s="119"/>
    </row>
    <row r="69" spans="1:11" s="99" customFormat="1" ht="25" customHeight="1">
      <c r="A69" s="97"/>
      <c r="B69" s="105">
        <f>'인원 입력 기능'!G68</f>
        <v>93</v>
      </c>
      <c r="C69" s="142">
        <f t="shared" si="5"/>
        <v>5</v>
      </c>
      <c r="D69" s="169">
        <f t="shared" si="3"/>
        <v>44.108220955820123</v>
      </c>
      <c r="E69" s="107">
        <f>'인원 입력 기능'!J68</f>
        <v>3159</v>
      </c>
      <c r="F69" s="150">
        <f t="shared" si="1"/>
        <v>1.1882864074930881E-2</v>
      </c>
      <c r="G69" s="143">
        <f t="shared" si="4"/>
        <v>150165</v>
      </c>
      <c r="H69" s="156">
        <f t="shared" si="2"/>
        <v>0.56485922247926423</v>
      </c>
      <c r="I69" s="97"/>
      <c r="K69" s="119"/>
    </row>
    <row r="70" spans="1:11" s="99" customFormat="1" ht="25" customHeight="1">
      <c r="A70" s="97"/>
      <c r="B70" s="105">
        <f>'인원 입력 기능'!G69</f>
        <v>92</v>
      </c>
      <c r="C70" s="142">
        <f t="shared" ref="C70:C84" si="6">IF(ROUND(B70,0)&gt;=$M$6,1,IF(ROUND(B70,0)&gt;=$M$7,2,IF(ROUND(B70,0)&gt;=$M$8,3,IF(ROUND(B70,0)&gt;=$M$9,4,IF(ROUND(B70,0)&gt;=$M$10,5,IF(ROUND(B70,0)&gt;=$M$11,6,IF(ROUND(B70,0)&gt;=$M$12,7,IF(ROUND(B70,0)&gt;=$M$13,8,9))))))))</f>
        <v>5</v>
      </c>
      <c r="D70" s="169">
        <f t="shared" si="3"/>
        <v>42.875735861122081</v>
      </c>
      <c r="E70" s="107">
        <f>'인원 입력 기능'!J69</f>
        <v>3394</v>
      </c>
      <c r="F70" s="150">
        <f t="shared" si="1"/>
        <v>1.2766837819029885E-2</v>
      </c>
      <c r="G70" s="143">
        <f t="shared" si="4"/>
        <v>153559</v>
      </c>
      <c r="H70" s="156">
        <f t="shared" si="2"/>
        <v>0.57762606029829411</v>
      </c>
      <c r="I70" s="97"/>
      <c r="K70" s="119"/>
    </row>
    <row r="71" spans="1:11" s="99" customFormat="1" ht="25" customHeight="1">
      <c r="A71" s="97"/>
      <c r="B71" s="105">
        <f>'인원 입력 기능'!G70</f>
        <v>91</v>
      </c>
      <c r="C71" s="142">
        <f t="shared" si="6"/>
        <v>5</v>
      </c>
      <c r="D71" s="169">
        <f t="shared" si="3"/>
        <v>41.637796460343438</v>
      </c>
      <c r="E71" s="107">
        <f>'인원 입력 기능'!J70</f>
        <v>3188</v>
      </c>
      <c r="F71" s="150">
        <f t="shared" ref="F71:F105" si="7">E71/$H$2</f>
        <v>1.1991950196543099E-2</v>
      </c>
      <c r="G71" s="143">
        <f t="shared" si="4"/>
        <v>156747</v>
      </c>
      <c r="H71" s="156">
        <f t="shared" ref="H71:H105" si="8">G71/$H$2</f>
        <v>0.5896180104948372</v>
      </c>
      <c r="I71" s="97"/>
      <c r="K71" s="119"/>
    </row>
    <row r="72" spans="1:11" s="99" customFormat="1" ht="25" customHeight="1">
      <c r="A72" s="97"/>
      <c r="B72" s="105">
        <f>'인원 입력 기능'!G71</f>
        <v>90</v>
      </c>
      <c r="C72" s="142">
        <f t="shared" si="6"/>
        <v>5</v>
      </c>
      <c r="D72" s="169">
        <f t="shared" ref="D72:D105" si="9">100*(1-(G71+G72)/2/$H$2)</f>
        <v>40.403618649965203</v>
      </c>
      <c r="E72" s="107">
        <f>'인원 입력 기능'!J71</f>
        <v>3374</v>
      </c>
      <c r="F72" s="150">
        <f t="shared" si="7"/>
        <v>1.2691606011021459E-2</v>
      </c>
      <c r="G72" s="143">
        <f t="shared" ref="G72:G80" si="10">E72+G71</f>
        <v>160121</v>
      </c>
      <c r="H72" s="156">
        <f t="shared" si="8"/>
        <v>0.60230961650585868</v>
      </c>
      <c r="I72" s="97"/>
      <c r="K72" s="119"/>
    </row>
    <row r="73" spans="1:11" s="99" customFormat="1" ht="25" customHeight="1">
      <c r="A73" s="97"/>
      <c r="B73" s="105">
        <f>'인원 입력 기능'!G72</f>
        <v>89</v>
      </c>
      <c r="C73" s="142">
        <f t="shared" si="6"/>
        <v>6</v>
      </c>
      <c r="D73" s="169">
        <f t="shared" si="9"/>
        <v>39.069570614455799</v>
      </c>
      <c r="E73" s="107">
        <f>'인원 입력 기능'!J72</f>
        <v>3719</v>
      </c>
      <c r="F73" s="150">
        <f t="shared" si="7"/>
        <v>1.3989354699166809E-2</v>
      </c>
      <c r="G73" s="143">
        <f t="shared" si="10"/>
        <v>163840</v>
      </c>
      <c r="H73" s="156">
        <f t="shared" si="8"/>
        <v>0.61629897120502553</v>
      </c>
      <c r="I73" s="97"/>
      <c r="K73" s="119"/>
    </row>
    <row r="74" spans="1:11" s="99" customFormat="1" ht="25" customHeight="1">
      <c r="A74" s="97"/>
      <c r="B74" s="105">
        <f>'인원 입력 기능'!G73</f>
        <v>88</v>
      </c>
      <c r="C74" s="142">
        <f t="shared" si="6"/>
        <v>6</v>
      </c>
      <c r="D74" s="169">
        <f t="shared" si="9"/>
        <v>37.722168933024882</v>
      </c>
      <c r="E74" s="107">
        <f>'인원 입력 기능'!J73</f>
        <v>3445</v>
      </c>
      <c r="F74" s="150">
        <f t="shared" si="7"/>
        <v>1.2958678929451371E-2</v>
      </c>
      <c r="G74" s="143">
        <f t="shared" si="10"/>
        <v>167285</v>
      </c>
      <c r="H74" s="156">
        <f t="shared" si="8"/>
        <v>0.62925765013447688</v>
      </c>
      <c r="I74" s="97"/>
      <c r="K74" s="119"/>
    </row>
    <row r="75" spans="1:11" s="99" customFormat="1" ht="25" customHeight="1">
      <c r="A75" s="97"/>
      <c r="B75" s="105">
        <f>'인원 입력 기능'!G74</f>
        <v>87</v>
      </c>
      <c r="C75" s="142">
        <f t="shared" si="6"/>
        <v>6</v>
      </c>
      <c r="D75" s="169">
        <f t="shared" si="9"/>
        <v>36.410878519438015</v>
      </c>
      <c r="E75" s="107">
        <f>'인원 입력 기능'!J74</f>
        <v>3527</v>
      </c>
      <c r="F75" s="150">
        <f t="shared" si="7"/>
        <v>1.3267129342285919E-2</v>
      </c>
      <c r="G75" s="143">
        <f t="shared" si="10"/>
        <v>170812</v>
      </c>
      <c r="H75" s="156">
        <f t="shared" si="8"/>
        <v>0.64252477947676279</v>
      </c>
      <c r="I75" s="97"/>
      <c r="K75" s="119"/>
    </row>
    <row r="76" spans="1:11" s="99" customFormat="1" ht="25" customHeight="1">
      <c r="A76" s="97"/>
      <c r="B76" s="105">
        <f>'인원 입력 기능'!G75</f>
        <v>86</v>
      </c>
      <c r="C76" s="142">
        <f t="shared" si="6"/>
        <v>6</v>
      </c>
      <c r="D76" s="169">
        <f t="shared" si="9"/>
        <v>34.933890048712591</v>
      </c>
      <c r="E76" s="107">
        <f>'인원 입력 기능'!J75</f>
        <v>4326</v>
      </c>
      <c r="F76" s="150">
        <f t="shared" si="7"/>
        <v>1.6272640072222535E-2</v>
      </c>
      <c r="G76" s="143">
        <f t="shared" si="10"/>
        <v>175138</v>
      </c>
      <c r="H76" s="156">
        <f t="shared" si="8"/>
        <v>0.6587974195489853</v>
      </c>
      <c r="I76" s="97"/>
      <c r="K76" s="119"/>
    </row>
    <row r="77" spans="1:11" s="99" customFormat="1" ht="25" customHeight="1">
      <c r="A77" s="97"/>
      <c r="B77" s="105">
        <f>'인원 입력 기능'!G76</f>
        <v>85</v>
      </c>
      <c r="C77" s="142">
        <f t="shared" si="6"/>
        <v>6</v>
      </c>
      <c r="D77" s="169">
        <f t="shared" si="9"/>
        <v>33.322424721172119</v>
      </c>
      <c r="E77" s="107">
        <f>'인원 입력 기능'!J76</f>
        <v>4242</v>
      </c>
      <c r="F77" s="150">
        <f t="shared" si="7"/>
        <v>1.5956666478587147E-2</v>
      </c>
      <c r="G77" s="143">
        <f t="shared" si="10"/>
        <v>179380</v>
      </c>
      <c r="H77" s="156">
        <f t="shared" si="8"/>
        <v>0.67475408602757248</v>
      </c>
      <c r="I77" s="97"/>
      <c r="K77" s="119"/>
    </row>
    <row r="78" spans="1:11" s="99" customFormat="1" ht="25" customHeight="1">
      <c r="A78" s="97"/>
      <c r="B78" s="105">
        <f>'인원 입력 기능'!G77</f>
        <v>84</v>
      </c>
      <c r="C78" s="142">
        <f t="shared" si="6"/>
        <v>6</v>
      </c>
      <c r="D78" s="169">
        <f t="shared" si="9"/>
        <v>31.536609678572102</v>
      </c>
      <c r="E78" s="107">
        <f>'인원 입력 기능'!J77</f>
        <v>5253</v>
      </c>
      <c r="F78" s="150">
        <f t="shared" si="7"/>
        <v>1.975963437341308E-2</v>
      </c>
      <c r="G78" s="143">
        <f t="shared" si="10"/>
        <v>184633</v>
      </c>
      <c r="H78" s="156">
        <f t="shared" si="8"/>
        <v>0.69451372040098558</v>
      </c>
      <c r="I78" s="97"/>
      <c r="K78" s="119"/>
    </row>
    <row r="79" spans="1:11" s="99" customFormat="1" ht="25" customHeight="1">
      <c r="A79" s="97"/>
      <c r="B79" s="105">
        <f>'인원 입력 기능'!G78</f>
        <v>83</v>
      </c>
      <c r="C79" s="142">
        <f t="shared" si="6"/>
        <v>6</v>
      </c>
      <c r="D79" s="169">
        <f t="shared" si="9"/>
        <v>29.665594613402547</v>
      </c>
      <c r="E79" s="107">
        <f>'인원 입력 기능'!J78</f>
        <v>4695</v>
      </c>
      <c r="F79" s="150">
        <f t="shared" si="7"/>
        <v>1.7660666929977996E-2</v>
      </c>
      <c r="G79" s="143">
        <f t="shared" si="10"/>
        <v>189328</v>
      </c>
      <c r="H79" s="156">
        <f t="shared" si="8"/>
        <v>0.7121743873309635</v>
      </c>
      <c r="I79" s="97"/>
      <c r="K79" s="119"/>
    </row>
    <row r="80" spans="1:11" s="99" customFormat="1" ht="25" customHeight="1">
      <c r="A80" s="97"/>
      <c r="B80" s="105">
        <f>'인원 입력 기능'!G79</f>
        <v>82</v>
      </c>
      <c r="C80" s="142">
        <f t="shared" si="6"/>
        <v>6</v>
      </c>
      <c r="D80" s="169">
        <f t="shared" si="9"/>
        <v>27.28450788993586</v>
      </c>
      <c r="E80" s="107">
        <f>'인원 입력 기능'!J79</f>
        <v>7965</v>
      </c>
      <c r="F80" s="150">
        <f t="shared" si="7"/>
        <v>2.9961067539355641E-2</v>
      </c>
      <c r="G80" s="143">
        <f t="shared" si="10"/>
        <v>197293</v>
      </c>
      <c r="H80" s="156">
        <f t="shared" si="8"/>
        <v>0.74213545487031918</v>
      </c>
      <c r="I80" s="97"/>
      <c r="K80" s="119"/>
    </row>
    <row r="81" spans="1:11" s="99" customFormat="1" ht="25" customHeight="1">
      <c r="A81" s="97"/>
      <c r="B81" s="105">
        <f>'인원 입력 기능'!G80</f>
        <v>81</v>
      </c>
      <c r="C81" s="142">
        <f t="shared" si="6"/>
        <v>6</v>
      </c>
      <c r="D81" s="169">
        <f t="shared" si="9"/>
        <v>24.728131053809555</v>
      </c>
      <c r="E81" s="107">
        <f>'인원 입력 기능'!J80</f>
        <v>5627</v>
      </c>
      <c r="F81" s="150">
        <f t="shared" si="7"/>
        <v>2.1166469183170646E-2</v>
      </c>
      <c r="G81" s="143">
        <f>E81+G80</f>
        <v>202920</v>
      </c>
      <c r="H81" s="156">
        <f t="shared" si="8"/>
        <v>0.76330192405348984</v>
      </c>
      <c r="I81" s="97"/>
      <c r="K81" s="119"/>
    </row>
    <row r="82" spans="1:11" s="99" customFormat="1" ht="25" customHeight="1">
      <c r="A82" s="97"/>
      <c r="B82" s="105">
        <f>'인원 입력 기능'!G81</f>
        <v>80</v>
      </c>
      <c r="C82" s="142">
        <f t="shared" si="6"/>
        <v>6</v>
      </c>
      <c r="D82" s="169">
        <f t="shared" si="9"/>
        <v>22.543963587804928</v>
      </c>
      <c r="E82" s="107">
        <f>'인원 입력 기능'!J81</f>
        <v>5986</v>
      </c>
      <c r="F82" s="150">
        <f t="shared" si="7"/>
        <v>2.251688013692189E-2</v>
      </c>
      <c r="G82" s="143">
        <f t="shared" ref="G82:G84" si="11">E82+G81</f>
        <v>208906</v>
      </c>
      <c r="H82" s="156">
        <f t="shared" si="8"/>
        <v>0.78581880419041172</v>
      </c>
      <c r="I82" s="97"/>
      <c r="K82" s="119"/>
    </row>
    <row r="83" spans="1:11" s="99" customFormat="1" ht="25" customHeight="1">
      <c r="A83" s="97"/>
      <c r="B83" s="105">
        <f>'인원 입력 기능'!G82</f>
        <v>79</v>
      </c>
      <c r="C83" s="142">
        <f t="shared" si="6"/>
        <v>7</v>
      </c>
      <c r="D83" s="169">
        <f t="shared" si="9"/>
        <v>19.650360172280845</v>
      </c>
      <c r="E83" s="107">
        <f>'인원 입력 기능'!J82</f>
        <v>9399</v>
      </c>
      <c r="F83" s="150">
        <f t="shared" si="7"/>
        <v>3.535518817355978E-2</v>
      </c>
      <c r="G83" s="143">
        <f t="shared" si="11"/>
        <v>218305</v>
      </c>
      <c r="H83" s="156">
        <f t="shared" si="8"/>
        <v>0.82117399236397148</v>
      </c>
      <c r="I83" s="97"/>
      <c r="K83" s="119"/>
    </row>
    <row r="84" spans="1:11" s="99" customFormat="1" ht="25" customHeight="1">
      <c r="A84" s="97"/>
      <c r="B84" s="105">
        <f>'인원 입력 기능'!G83</f>
        <v>78</v>
      </c>
      <c r="C84" s="142">
        <f t="shared" si="6"/>
        <v>7</v>
      </c>
      <c r="D84" s="169">
        <f t="shared" si="9"/>
        <v>14.912072824390155</v>
      </c>
      <c r="E84" s="107">
        <f>'인원 입력 기능'!J83</f>
        <v>15794</v>
      </c>
      <c r="F84" s="150">
        <f t="shared" si="7"/>
        <v>5.9410558784253983E-2</v>
      </c>
      <c r="G84" s="143">
        <f t="shared" si="11"/>
        <v>234099</v>
      </c>
      <c r="H84" s="156">
        <f t="shared" si="8"/>
        <v>0.88058455114822543</v>
      </c>
      <c r="I84" s="97"/>
      <c r="K84" s="119"/>
    </row>
    <row r="85" spans="1:11" s="99" customFormat="1" ht="25" customHeight="1">
      <c r="A85" s="97"/>
      <c r="B85" s="105">
        <f>'인원 입력 기능'!G84</f>
        <v>77</v>
      </c>
      <c r="C85" s="142">
        <f t="shared" ref="C85:C95" si="12">IF(ROUND(B85,0)&gt;=$M$6,1,IF(ROUND(B85,0)&gt;=$M$7,2,IF(ROUND(B85,0)&gt;=$M$8,3,IF(ROUND(B85,0)&gt;=$M$9,4,IF(ROUND(B85,0)&gt;=$M$10,5,IF(ROUND(B85,0)&gt;=$M$11,6,IF(ROUND(B85,0)&gt;=$M$12,7,IF(ROUND(B85,0)&gt;=$M$13,8,9))))))))</f>
        <v>7</v>
      </c>
      <c r="D85" s="169">
        <f t="shared" ref="D85:D95" si="13">100*(1-(G84+G85)/2/$H$2)</f>
        <v>9.6276025503582936</v>
      </c>
      <c r="E85" s="107">
        <f>'인원 입력 기능'!J84</f>
        <v>12303</v>
      </c>
      <c r="F85" s="150">
        <f t="shared" ref="F85:F95" si="14">E85/$H$2</f>
        <v>4.6278846696383234E-2</v>
      </c>
      <c r="G85" s="143">
        <f t="shared" ref="G85:G95" si="15">E85+G84</f>
        <v>246402</v>
      </c>
      <c r="H85" s="156">
        <f t="shared" ref="H85:H95" si="16">G85/$H$2</f>
        <v>0.92686339784460869</v>
      </c>
      <c r="I85" s="97"/>
      <c r="K85" s="119"/>
    </row>
    <row r="86" spans="1:11" s="99" customFormat="1" ht="25" customHeight="1">
      <c r="A86" s="97"/>
      <c r="B86" s="105">
        <f>'인원 입력 기능'!G85</f>
        <v>76</v>
      </c>
      <c r="C86" s="142">
        <f t="shared" si="12"/>
        <v>8</v>
      </c>
      <c r="D86" s="169">
        <f t="shared" si="13"/>
        <v>6.2414188718990404</v>
      </c>
      <c r="E86" s="107">
        <f>'인원 입력 기능'!J85</f>
        <v>5701</v>
      </c>
      <c r="F86" s="150">
        <f t="shared" si="14"/>
        <v>2.1444826872801821E-2</v>
      </c>
      <c r="G86" s="143">
        <f t="shared" si="15"/>
        <v>252103</v>
      </c>
      <c r="H86" s="156">
        <f t="shared" si="16"/>
        <v>0.9483082247174105</v>
      </c>
      <c r="I86" s="97"/>
      <c r="K86" s="119"/>
    </row>
    <row r="87" spans="1:11" ht="25" customHeight="1">
      <c r="A87" s="2"/>
      <c r="B87" s="105">
        <f>'인원 입력 기능'!G86</f>
        <v>75</v>
      </c>
      <c r="C87" s="142">
        <f t="shared" si="12"/>
        <v>8</v>
      </c>
      <c r="D87" s="169">
        <f t="shared" si="13"/>
        <v>4.562809155711034</v>
      </c>
      <c r="E87" s="107">
        <f>'인원 입력 기능'!J86</f>
        <v>3224</v>
      </c>
      <c r="F87" s="150">
        <f t="shared" si="14"/>
        <v>1.2127367450958266E-2</v>
      </c>
      <c r="G87" s="143">
        <f t="shared" si="15"/>
        <v>255327</v>
      </c>
      <c r="H87" s="156">
        <f t="shared" si="16"/>
        <v>0.96043559216836882</v>
      </c>
      <c r="I87" s="2"/>
      <c r="K87" s="3"/>
    </row>
    <row r="88" spans="1:11" ht="25" customHeight="1">
      <c r="A88" s="2"/>
      <c r="B88" s="105">
        <f>'인원 입력 기능'!G87</f>
        <v>74</v>
      </c>
      <c r="C88" s="142">
        <f t="shared" si="12"/>
        <v>9</v>
      </c>
      <c r="D88" s="169">
        <f t="shared" si="13"/>
        <v>3.378096259098351</v>
      </c>
      <c r="E88" s="107">
        <f>'인원 입력 기능'!J87</f>
        <v>3075</v>
      </c>
      <c r="F88" s="150">
        <f t="shared" si="14"/>
        <v>1.1566890481295491E-2</v>
      </c>
      <c r="G88" s="143">
        <f t="shared" si="15"/>
        <v>258402</v>
      </c>
      <c r="H88" s="156">
        <f t="shared" si="16"/>
        <v>0.97200248264966427</v>
      </c>
      <c r="I88" s="2"/>
      <c r="K88" s="3"/>
    </row>
    <row r="89" spans="1:11" ht="25" customHeight="1">
      <c r="A89" s="2"/>
      <c r="B89" s="105">
        <f>'인원 입력 기능'!G88</f>
        <v>73</v>
      </c>
      <c r="C89" s="142">
        <f t="shared" si="12"/>
        <v>9</v>
      </c>
      <c r="D89" s="169">
        <f t="shared" si="13"/>
        <v>2.4760668810773212</v>
      </c>
      <c r="E89" s="107">
        <f>'인원 입력 기능'!J88</f>
        <v>1721</v>
      </c>
      <c r="F89" s="150">
        <f t="shared" si="14"/>
        <v>6.4736970791250542E-3</v>
      </c>
      <c r="G89" s="143">
        <f t="shared" si="15"/>
        <v>260123</v>
      </c>
      <c r="H89" s="156">
        <f t="shared" si="16"/>
        <v>0.97847617972878931</v>
      </c>
      <c r="I89" s="2"/>
      <c r="K89" s="3"/>
    </row>
    <row r="90" spans="1:11" ht="25" customHeight="1">
      <c r="A90" s="2"/>
      <c r="B90" s="105">
        <f>'인원 입력 기능'!G89</f>
        <v>72</v>
      </c>
      <c r="C90" s="142">
        <f t="shared" si="12"/>
        <v>9</v>
      </c>
      <c r="D90" s="169">
        <f t="shared" si="13"/>
        <v>1.8903872557317181</v>
      </c>
      <c r="E90" s="107">
        <f>'인원 입력 기능'!J89</f>
        <v>1393</v>
      </c>
      <c r="F90" s="150">
        <f t="shared" si="14"/>
        <v>5.2398954277868681E-3</v>
      </c>
      <c r="G90" s="143">
        <f t="shared" si="15"/>
        <v>261516</v>
      </c>
      <c r="H90" s="156">
        <f t="shared" si="16"/>
        <v>0.98371607515657622</v>
      </c>
      <c r="I90" s="2"/>
      <c r="K90" s="3"/>
    </row>
    <row r="91" spans="1:11" ht="25" customHeight="1">
      <c r="A91" s="2"/>
      <c r="B91" s="105">
        <f>'인원 입력 기능'!G90</f>
        <v>71</v>
      </c>
      <c r="C91" s="142">
        <f t="shared" si="12"/>
        <v>9</v>
      </c>
      <c r="D91" s="169">
        <f t="shared" si="13"/>
        <v>1.3867103011153126</v>
      </c>
      <c r="E91" s="107">
        <f>'인원 입력 기능'!J90</f>
        <v>1285</v>
      </c>
      <c r="F91" s="150">
        <f t="shared" si="14"/>
        <v>4.8336436645413684E-3</v>
      </c>
      <c r="G91" s="143">
        <f t="shared" si="15"/>
        <v>262801</v>
      </c>
      <c r="H91" s="156">
        <f t="shared" si="16"/>
        <v>0.98854971882111753</v>
      </c>
      <c r="I91" s="2"/>
      <c r="K91" s="3"/>
    </row>
    <row r="92" spans="1:11" ht="25" customHeight="1">
      <c r="A92" s="2"/>
      <c r="B92" s="105">
        <f>'인원 입력 기능'!G91</f>
        <v>70</v>
      </c>
      <c r="C92" s="142">
        <f t="shared" si="12"/>
        <v>9</v>
      </c>
      <c r="D92" s="169">
        <f t="shared" si="13"/>
        <v>1.0577592205984643</v>
      </c>
      <c r="E92" s="107">
        <f>'인원 입력 기능'!J91</f>
        <v>464</v>
      </c>
      <c r="F92" s="150">
        <f t="shared" si="14"/>
        <v>1.7453779457954823E-3</v>
      </c>
      <c r="G92" s="143">
        <f t="shared" si="15"/>
        <v>263265</v>
      </c>
      <c r="H92" s="156">
        <f t="shared" si="16"/>
        <v>0.99029509676691307</v>
      </c>
      <c r="I92" s="2"/>
      <c r="K92" s="3"/>
    </row>
    <row r="93" spans="1:11" ht="25" customHeight="1">
      <c r="A93" s="2"/>
      <c r="B93" s="105">
        <f>'인원 입력 기능'!G92</f>
        <v>69</v>
      </c>
      <c r="C93" s="142">
        <f t="shared" si="12"/>
        <v>9</v>
      </c>
      <c r="D93" s="169">
        <f t="shared" si="13"/>
        <v>0.87814327897834943</v>
      </c>
      <c r="E93" s="107">
        <f>'인원 입력 기능'!J92</f>
        <v>491</v>
      </c>
      <c r="F93" s="150">
        <f t="shared" si="14"/>
        <v>1.8469408866068574E-3</v>
      </c>
      <c r="G93" s="143">
        <f t="shared" si="15"/>
        <v>263756</v>
      </c>
      <c r="H93" s="156">
        <f t="shared" si="16"/>
        <v>0.99214203765351994</v>
      </c>
      <c r="I93" s="2"/>
      <c r="K93" s="3"/>
    </row>
    <row r="94" spans="1:11" ht="25" customHeight="1">
      <c r="A94" s="2"/>
      <c r="B94" s="105">
        <f>'인원 입력 기능'!G93</f>
        <v>68</v>
      </c>
      <c r="C94" s="142">
        <f t="shared" si="12"/>
        <v>9</v>
      </c>
      <c r="D94" s="169">
        <f t="shared" si="13"/>
        <v>0.62517632455002525</v>
      </c>
      <c r="E94" s="107">
        <f>'인원 입력 기능'!J93</f>
        <v>854</v>
      </c>
      <c r="F94" s="150">
        <f t="shared" si="14"/>
        <v>3.2123982019597887E-3</v>
      </c>
      <c r="G94" s="143">
        <f t="shared" si="15"/>
        <v>264610</v>
      </c>
      <c r="H94" s="156">
        <f t="shared" si="16"/>
        <v>0.99535443585547967</v>
      </c>
      <c r="I94" s="2"/>
      <c r="K94" s="3"/>
    </row>
    <row r="95" spans="1:11" ht="25" customHeight="1" thickBot="1">
      <c r="A95" s="2"/>
      <c r="B95" s="179">
        <f>'인원 입력 기능'!G94</f>
        <v>66</v>
      </c>
      <c r="C95" s="180">
        <f t="shared" si="12"/>
        <v>9</v>
      </c>
      <c r="D95" s="181">
        <f t="shared" si="13"/>
        <v>0.232278207226011</v>
      </c>
      <c r="E95" s="182">
        <f>'인원 입력 기능'!J94</f>
        <v>1235</v>
      </c>
      <c r="F95" s="187">
        <f t="shared" si="14"/>
        <v>4.6455641445203033E-3</v>
      </c>
      <c r="G95" s="185">
        <f t="shared" si="15"/>
        <v>265845</v>
      </c>
      <c r="H95" s="188">
        <f t="shared" si="16"/>
        <v>1</v>
      </c>
      <c r="I95" s="2"/>
      <c r="K95" s="3"/>
    </row>
    <row r="96" spans="1:11" ht="21" hidden="1" customHeight="1">
      <c r="A96" s="2"/>
      <c r="B96" s="84">
        <f>'인원 입력 기능'!G95</f>
        <v>0</v>
      </c>
      <c r="C96" s="91">
        <f t="shared" ref="C96" si="17">IF(ROUND(B96,0)&gt;=$M$6,1,IF(ROUND(B96,0)&gt;=$M$7,2,IF(ROUND(B96,0)&gt;=$M$8,3,IF(ROUND(B96,0)&gt;=$M$9,4,IF(ROUND(B96,0)&gt;=$M$10,5,IF(ROUND(B96,0)&gt;=$M$11,6,IF(ROUND(B96,0)&gt;=$M$12,7,IF(ROUND(B96,0)&gt;=$M$13,8,9))))))))</f>
        <v>9</v>
      </c>
      <c r="D96" s="96">
        <f t="shared" si="9"/>
        <v>0</v>
      </c>
      <c r="E96" s="47">
        <f>'인원 입력 기능'!J95</f>
        <v>0</v>
      </c>
      <c r="F96" s="151">
        <f t="shared" si="7"/>
        <v>0</v>
      </c>
      <c r="G96" s="20">
        <f t="shared" ref="G96" si="18">E96+G95</f>
        <v>265845</v>
      </c>
      <c r="H96" s="157">
        <f t="shared" si="8"/>
        <v>1</v>
      </c>
      <c r="I96" s="2"/>
      <c r="K96" s="3"/>
    </row>
    <row r="97" spans="1:11" ht="21" hidden="1" customHeight="1">
      <c r="A97" s="2"/>
      <c r="B97" s="81">
        <f>'인원 입력 기능'!G96</f>
        <v>0</v>
      </c>
      <c r="C97" s="87">
        <f t="shared" ref="C97:C103" si="19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82">
        <f t="shared" si="9"/>
        <v>0</v>
      </c>
      <c r="E97" s="48">
        <f>'인원 입력 기능'!J96</f>
        <v>0</v>
      </c>
      <c r="F97" s="152">
        <f t="shared" si="7"/>
        <v>0</v>
      </c>
      <c r="G97" s="18">
        <f t="shared" ref="G97:G103" si="20">E97+G96</f>
        <v>265845</v>
      </c>
      <c r="H97" s="158">
        <f t="shared" si="8"/>
        <v>1</v>
      </c>
      <c r="I97" s="2"/>
      <c r="K97" s="3"/>
    </row>
    <row r="98" spans="1:11" ht="21" hidden="1" customHeight="1">
      <c r="A98" s="2"/>
      <c r="B98" s="81">
        <f>'인원 입력 기능'!G97</f>
        <v>0</v>
      </c>
      <c r="C98" s="87">
        <f t="shared" si="19"/>
        <v>9</v>
      </c>
      <c r="D98" s="82">
        <f t="shared" si="9"/>
        <v>0</v>
      </c>
      <c r="E98" s="48">
        <f>'인원 입력 기능'!J97</f>
        <v>0</v>
      </c>
      <c r="F98" s="152">
        <f t="shared" si="7"/>
        <v>0</v>
      </c>
      <c r="G98" s="18">
        <f t="shared" si="20"/>
        <v>265845</v>
      </c>
      <c r="H98" s="158">
        <f t="shared" si="8"/>
        <v>1</v>
      </c>
      <c r="I98" s="2"/>
      <c r="K98" s="3"/>
    </row>
    <row r="99" spans="1:11" ht="21" hidden="1" customHeight="1">
      <c r="A99" s="2"/>
      <c r="B99" s="81">
        <f>'인원 입력 기능'!G98</f>
        <v>0</v>
      </c>
      <c r="C99" s="87">
        <f t="shared" si="19"/>
        <v>9</v>
      </c>
      <c r="D99" s="82">
        <f t="shared" si="9"/>
        <v>0</v>
      </c>
      <c r="E99" s="48">
        <f>'인원 입력 기능'!J98</f>
        <v>0</v>
      </c>
      <c r="F99" s="152">
        <f t="shared" si="7"/>
        <v>0</v>
      </c>
      <c r="G99" s="18">
        <f t="shared" si="20"/>
        <v>265845</v>
      </c>
      <c r="H99" s="158">
        <f t="shared" si="8"/>
        <v>1</v>
      </c>
      <c r="I99" s="2"/>
      <c r="K99" s="3"/>
    </row>
    <row r="100" spans="1:11" ht="21" hidden="1" customHeight="1" thickBot="1">
      <c r="A100" s="2"/>
      <c r="B100" s="83">
        <f>'인원 입력 기능'!G99</f>
        <v>0</v>
      </c>
      <c r="C100" s="88">
        <f t="shared" si="19"/>
        <v>9</v>
      </c>
      <c r="D100" s="82">
        <f t="shared" si="9"/>
        <v>0</v>
      </c>
      <c r="E100" s="48">
        <f>'인원 입력 기능'!J99</f>
        <v>0</v>
      </c>
      <c r="F100" s="152">
        <f t="shared" si="7"/>
        <v>0</v>
      </c>
      <c r="G100" s="18">
        <f t="shared" si="20"/>
        <v>265845</v>
      </c>
      <c r="H100" s="158">
        <f t="shared" si="8"/>
        <v>1</v>
      </c>
      <c r="I100" s="2"/>
      <c r="K100" s="3"/>
    </row>
    <row r="101" spans="1:11" ht="21" hidden="1" customHeight="1" thickBot="1">
      <c r="A101" s="2"/>
      <c r="B101" s="89">
        <f>'인원 입력 기능'!G100</f>
        <v>0</v>
      </c>
      <c r="C101" s="90">
        <f t="shared" si="19"/>
        <v>9</v>
      </c>
      <c r="D101" s="82">
        <f t="shared" si="9"/>
        <v>0</v>
      </c>
      <c r="E101" s="49">
        <f>'인원 입력 기능'!J100</f>
        <v>0</v>
      </c>
      <c r="F101" s="153">
        <f t="shared" si="7"/>
        <v>0</v>
      </c>
      <c r="G101" s="21">
        <f t="shared" si="20"/>
        <v>265845</v>
      </c>
      <c r="H101" s="159">
        <f t="shared" si="8"/>
        <v>1</v>
      </c>
      <c r="I101" s="2"/>
      <c r="K101" s="3"/>
    </row>
    <row r="102" spans="1:11" ht="21" hidden="1" customHeight="1">
      <c r="A102" s="2"/>
      <c r="B102" s="84">
        <f>'인원 입력 기능'!G101</f>
        <v>0</v>
      </c>
      <c r="C102" s="91">
        <f t="shared" si="19"/>
        <v>9</v>
      </c>
      <c r="D102" s="82">
        <f t="shared" si="9"/>
        <v>0</v>
      </c>
      <c r="E102" s="19">
        <f>'인원 입력 기능'!J101</f>
        <v>0</v>
      </c>
      <c r="F102" s="151">
        <f t="shared" si="7"/>
        <v>0</v>
      </c>
      <c r="G102" s="20">
        <f t="shared" si="20"/>
        <v>265845</v>
      </c>
      <c r="H102" s="157">
        <f t="shared" si="8"/>
        <v>1</v>
      </c>
      <c r="I102" s="2"/>
      <c r="K102" s="3"/>
    </row>
    <row r="103" spans="1:11" ht="21" hidden="1" customHeight="1">
      <c r="A103" s="2"/>
      <c r="B103" s="81">
        <f>'인원 입력 기능'!G102</f>
        <v>0</v>
      </c>
      <c r="C103" s="87">
        <f t="shared" si="19"/>
        <v>9</v>
      </c>
      <c r="D103" s="82">
        <f t="shared" si="9"/>
        <v>0</v>
      </c>
      <c r="E103" s="17">
        <f>'인원 입력 기능'!J102</f>
        <v>0</v>
      </c>
      <c r="F103" s="152">
        <f t="shared" si="7"/>
        <v>0</v>
      </c>
      <c r="G103" s="18">
        <f t="shared" si="20"/>
        <v>265845</v>
      </c>
      <c r="H103" s="158">
        <f t="shared" si="8"/>
        <v>1</v>
      </c>
      <c r="I103" s="2"/>
      <c r="K103" s="3"/>
    </row>
    <row r="104" spans="1:11" ht="21" hidden="1" customHeight="1">
      <c r="A104" s="2"/>
      <c r="B104" s="92">
        <f>'인원 입력 기능'!G104</f>
        <v>0</v>
      </c>
      <c r="C104" s="93">
        <f t="shared" ref="C104:C105" si="21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82">
        <f t="shared" si="9"/>
        <v>0</v>
      </c>
      <c r="E104" s="5">
        <f>'인원 입력 기능'!J104</f>
        <v>0</v>
      </c>
      <c r="F104" s="154">
        <f t="shared" si="7"/>
        <v>0</v>
      </c>
      <c r="G104" s="4">
        <f t="shared" ref="G104:G105" si="22">E104+G103</f>
        <v>265845</v>
      </c>
      <c r="H104" s="160">
        <f t="shared" si="8"/>
        <v>1</v>
      </c>
      <c r="I104" s="2"/>
    </row>
    <row r="105" spans="1:11" ht="21" hidden="1" customHeight="1" thickBot="1">
      <c r="A105" s="2"/>
      <c r="B105" s="94">
        <f>'인원 입력 기능'!G105</f>
        <v>0</v>
      </c>
      <c r="C105" s="95">
        <f t="shared" si="21"/>
        <v>9</v>
      </c>
      <c r="D105" s="82">
        <f t="shared" si="9"/>
        <v>0</v>
      </c>
      <c r="E105" s="6">
        <f>'인원 입력 기능'!J105</f>
        <v>0</v>
      </c>
      <c r="F105" s="155">
        <f t="shared" si="7"/>
        <v>0</v>
      </c>
      <c r="G105" s="4">
        <f t="shared" si="22"/>
        <v>265845</v>
      </c>
      <c r="H105" s="161">
        <f t="shared" si="8"/>
        <v>1</v>
      </c>
      <c r="I105" s="2"/>
    </row>
    <row r="106" spans="1:11" ht="21" customHeight="1">
      <c r="A106" s="2"/>
      <c r="B106" s="68"/>
      <c r="C106" s="68"/>
      <c r="D106" s="68"/>
      <c r="E106" s="2"/>
      <c r="F106" s="2"/>
      <c r="G106" s="2"/>
      <c r="H106" s="2"/>
      <c r="I106" s="2"/>
    </row>
    <row r="107" spans="1:11" ht="21" customHeight="1"/>
  </sheetData>
  <sheetProtection algorithmName="SHA-512" hashValue="vUwjtT0uCcVC/rnu44J04vgGn54Zxe8be5KPKWqeLKvwkyroDTS9ODXhQ5aO3ytd406Bnhyz3kxtqVkq2Idsvg==" saltValue="qAOUsPfDHoeSJ8DXlrxuOQ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90 B97">
    <cfRule type="expression" dxfId="1" priority="12">
      <formula>$B90=#REF!</formula>
    </cfRule>
  </conditionalFormatting>
  <conditionalFormatting sqref="B6:H105">
    <cfRule type="expression" dxfId="0" priority="2">
      <formula>OR($B6=$M$6:$M$13)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2023-08-18T15:42:03Z</cp:lastPrinted>
  <dcterms:created xsi:type="dcterms:W3CDTF">2018-04-21T04:34:05Z</dcterms:created>
  <dcterms:modified xsi:type="dcterms:W3CDTF">2023-08-18T16:56:12Z</dcterms:modified>
</cp:coreProperties>
</file>