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윤승혁\Desktop\모의고사&amp;수능 관련\2022\9월\3학년\"/>
    </mc:Choice>
  </mc:AlternateContent>
  <xr:revisionPtr revIDLastSave="0" documentId="13_ncr:1_{894A4049-E2E7-4137-A481-F1DB8EC818C2}" xr6:coauthVersionLast="47" xr6:coauthVersionMax="47" xr10:uidLastSave="{00000000-0000-0000-0000-000000000000}"/>
  <workbookProtection workbookAlgorithmName="SHA-512" workbookHashValue="o8NHrSu3jtFLztiSSwahkxovPjJx2gVihVcUQxL5j+HBFRGDmErWiHwys5Agiuqjg//eiZe7xXdsSpdOMkQ++Q==" workbookSaltValue="XztIYl+Z7+P5kRYXKyI//A==" workbookSpinCount="100000" lockStructure="1"/>
  <bookViews>
    <workbookView xWindow="-110" yWindow="-110" windowWidth="19420" windowHeight="11620" tabRatio="837" firstSheet="1" activeTab="1" xr2:uid="{AB9EE284-95EA-49B1-8133-EE4E7651E7F1}"/>
  </bookViews>
  <sheets>
    <sheet name="인원 입력 기능" sheetId="64" state="hidden" r:id="rId1"/>
    <sheet name="점수 계산기" sheetId="122" r:id="rId2"/>
    <sheet name="국어 백분위 표" sheetId="86" r:id="rId3"/>
    <sheet name="수학 백분위 표" sheetId="87" r:id="rId4"/>
  </sheets>
  <definedNames>
    <definedName name="_xlnm._FilterDatabase" localSheetId="1" hidden="1">'점수 계산기'!$G$5:$I$16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22" l="1"/>
  <c r="H7" i="87" l="1"/>
  <c r="H8" i="87"/>
  <c r="H9" i="87"/>
  <c r="H10" i="87"/>
  <c r="H11" i="87"/>
  <c r="H12" i="87"/>
  <c r="H13" i="87"/>
  <c r="H14" i="87"/>
  <c r="H15" i="87"/>
  <c r="H16" i="87"/>
  <c r="H17" i="87"/>
  <c r="H18" i="87"/>
  <c r="H19" i="87"/>
  <c r="H20" i="87"/>
  <c r="H21" i="87"/>
  <c r="H22" i="87"/>
  <c r="H23" i="87"/>
  <c r="H24" i="87"/>
  <c r="H25" i="87"/>
  <c r="H26" i="87"/>
  <c r="H27" i="87"/>
  <c r="H28" i="87"/>
  <c r="H29" i="87"/>
  <c r="H30" i="87"/>
  <c r="H31" i="87"/>
  <c r="H32" i="87"/>
  <c r="H33" i="87"/>
  <c r="H34" i="87"/>
  <c r="H35" i="87"/>
  <c r="H36" i="87"/>
  <c r="H37" i="87"/>
  <c r="H38" i="87"/>
  <c r="H39" i="87"/>
  <c r="H40" i="87"/>
  <c r="H41" i="87"/>
  <c r="H42" i="87"/>
  <c r="H43" i="87"/>
  <c r="H44" i="87"/>
  <c r="H45" i="87"/>
  <c r="H46" i="87"/>
  <c r="H47" i="87"/>
  <c r="H48" i="87"/>
  <c r="H49" i="87"/>
  <c r="H50" i="87"/>
  <c r="H51" i="87"/>
  <c r="H52" i="87"/>
  <c r="H53" i="87"/>
  <c r="H54" i="87"/>
  <c r="H55" i="87"/>
  <c r="H56" i="87"/>
  <c r="H57" i="87"/>
  <c r="H58" i="87"/>
  <c r="H59" i="87"/>
  <c r="H60" i="87"/>
  <c r="H61" i="87"/>
  <c r="H62" i="87"/>
  <c r="H63" i="87"/>
  <c r="H64" i="87"/>
  <c r="H65" i="87"/>
  <c r="H66" i="87"/>
  <c r="H67" i="87"/>
  <c r="H68" i="87"/>
  <c r="H69" i="87"/>
  <c r="H70" i="87"/>
  <c r="H71" i="87"/>
  <c r="H72" i="87"/>
  <c r="H73" i="87"/>
  <c r="H74" i="87"/>
  <c r="H75" i="87"/>
  <c r="H76" i="87"/>
  <c r="H77" i="87"/>
  <c r="H78" i="87"/>
  <c r="H79" i="87"/>
  <c r="H80" i="87"/>
  <c r="H81" i="87"/>
  <c r="H82" i="87"/>
  <c r="H83" i="87"/>
  <c r="H84" i="87"/>
  <c r="H85" i="87"/>
  <c r="H86" i="87"/>
  <c r="H87" i="87"/>
  <c r="H88" i="87"/>
  <c r="H89" i="87"/>
  <c r="H90" i="87"/>
  <c r="H91" i="87"/>
  <c r="H92" i="87"/>
  <c r="H93" i="87"/>
  <c r="H94" i="87"/>
  <c r="H95" i="87"/>
  <c r="H96" i="87"/>
  <c r="H97" i="87"/>
  <c r="H98" i="87"/>
  <c r="H99" i="87"/>
  <c r="H100" i="87"/>
  <c r="H101" i="87"/>
  <c r="H102" i="87"/>
  <c r="H103" i="87"/>
  <c r="H104" i="87"/>
  <c r="H105" i="87"/>
  <c r="H6" i="87"/>
  <c r="F7" i="87"/>
  <c r="F8" i="87"/>
  <c r="F9" i="87"/>
  <c r="F10" i="87"/>
  <c r="F11" i="87"/>
  <c r="F12" i="87"/>
  <c r="F13" i="87"/>
  <c r="F14" i="87"/>
  <c r="F15" i="87"/>
  <c r="F16" i="87"/>
  <c r="F17" i="87"/>
  <c r="F18" i="87"/>
  <c r="F19" i="87"/>
  <c r="F20" i="87"/>
  <c r="F21" i="87"/>
  <c r="F22" i="87"/>
  <c r="F23" i="87"/>
  <c r="F24" i="87"/>
  <c r="F25" i="87"/>
  <c r="F26" i="87"/>
  <c r="F27" i="87"/>
  <c r="F28" i="87"/>
  <c r="F29" i="87"/>
  <c r="F30" i="87"/>
  <c r="F31" i="87"/>
  <c r="F32" i="87"/>
  <c r="F33" i="87"/>
  <c r="F34" i="87"/>
  <c r="F35" i="87"/>
  <c r="F36" i="87"/>
  <c r="F37" i="87"/>
  <c r="F38" i="87"/>
  <c r="F39" i="87"/>
  <c r="F40" i="87"/>
  <c r="F41" i="87"/>
  <c r="F42" i="87"/>
  <c r="F43" i="87"/>
  <c r="F44" i="87"/>
  <c r="F45" i="87"/>
  <c r="F46" i="87"/>
  <c r="F47" i="87"/>
  <c r="F48" i="87"/>
  <c r="F49" i="87"/>
  <c r="F50" i="87"/>
  <c r="F51" i="87"/>
  <c r="F52" i="87"/>
  <c r="F53" i="87"/>
  <c r="F54" i="87"/>
  <c r="F55" i="87"/>
  <c r="F56" i="87"/>
  <c r="F57" i="87"/>
  <c r="F58" i="87"/>
  <c r="F59" i="87"/>
  <c r="F60" i="87"/>
  <c r="F61" i="87"/>
  <c r="F62" i="87"/>
  <c r="F63" i="87"/>
  <c r="F64" i="87"/>
  <c r="F65" i="87"/>
  <c r="F66" i="87"/>
  <c r="F67" i="87"/>
  <c r="F68" i="87"/>
  <c r="F69" i="87"/>
  <c r="F70" i="87"/>
  <c r="F71" i="87"/>
  <c r="F72" i="87"/>
  <c r="F73" i="87"/>
  <c r="F74" i="87"/>
  <c r="F75" i="87"/>
  <c r="F76" i="87"/>
  <c r="F77" i="87"/>
  <c r="F78" i="87"/>
  <c r="F79" i="87"/>
  <c r="F80" i="87"/>
  <c r="F81" i="87"/>
  <c r="F82" i="87"/>
  <c r="F83" i="87"/>
  <c r="F84" i="87"/>
  <c r="F85" i="87"/>
  <c r="F86" i="87"/>
  <c r="F87" i="87"/>
  <c r="F88" i="87"/>
  <c r="F89" i="87"/>
  <c r="F90" i="87"/>
  <c r="F91" i="87"/>
  <c r="F92" i="87"/>
  <c r="F93" i="87"/>
  <c r="F94" i="87"/>
  <c r="F95" i="87"/>
  <c r="F96" i="87"/>
  <c r="F97" i="87"/>
  <c r="F98" i="87"/>
  <c r="F99" i="87"/>
  <c r="F100" i="87"/>
  <c r="F101" i="87"/>
  <c r="F102" i="87"/>
  <c r="F103" i="87"/>
  <c r="F104" i="87"/>
  <c r="F105" i="87"/>
  <c r="F6" i="87"/>
  <c r="H7" i="86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6" i="86"/>
  <c r="F7" i="86"/>
  <c r="F8" i="86"/>
  <c r="F9" i="86"/>
  <c r="F10" i="86"/>
  <c r="F11" i="86"/>
  <c r="F12" i="86"/>
  <c r="F13" i="86"/>
  <c r="F14" i="86"/>
  <c r="F15" i="86"/>
  <c r="F16" i="86"/>
  <c r="F17" i="86"/>
  <c r="F18" i="86"/>
  <c r="F19" i="86"/>
  <c r="F20" i="86"/>
  <c r="F21" i="86"/>
  <c r="F22" i="86"/>
  <c r="F23" i="86"/>
  <c r="F24" i="86"/>
  <c r="F25" i="86"/>
  <c r="F26" i="86"/>
  <c r="F27" i="86"/>
  <c r="F28" i="86"/>
  <c r="F29" i="86"/>
  <c r="F30" i="86"/>
  <c r="F31" i="86"/>
  <c r="F32" i="86"/>
  <c r="F33" i="86"/>
  <c r="F34" i="86"/>
  <c r="F35" i="86"/>
  <c r="F36" i="86"/>
  <c r="F37" i="86"/>
  <c r="F38" i="86"/>
  <c r="F39" i="86"/>
  <c r="F40" i="86"/>
  <c r="F41" i="86"/>
  <c r="F42" i="86"/>
  <c r="F43" i="86"/>
  <c r="F44" i="86"/>
  <c r="F45" i="86"/>
  <c r="F46" i="86"/>
  <c r="F47" i="86"/>
  <c r="F48" i="86"/>
  <c r="F49" i="86"/>
  <c r="F50" i="86"/>
  <c r="F51" i="86"/>
  <c r="F52" i="86"/>
  <c r="F53" i="86"/>
  <c r="F54" i="86"/>
  <c r="F55" i="86"/>
  <c r="F56" i="86"/>
  <c r="F57" i="86"/>
  <c r="F58" i="86"/>
  <c r="F59" i="86"/>
  <c r="F60" i="86"/>
  <c r="F61" i="86"/>
  <c r="F62" i="86"/>
  <c r="F63" i="86"/>
  <c r="F64" i="86"/>
  <c r="F65" i="86"/>
  <c r="F66" i="86"/>
  <c r="F67" i="86"/>
  <c r="F68" i="86"/>
  <c r="F69" i="86"/>
  <c r="F70" i="86"/>
  <c r="F71" i="86"/>
  <c r="F72" i="86"/>
  <c r="F73" i="86"/>
  <c r="F74" i="86"/>
  <c r="F75" i="86"/>
  <c r="F76" i="86"/>
  <c r="F77" i="86"/>
  <c r="F78" i="86"/>
  <c r="F79" i="86"/>
  <c r="F80" i="86"/>
  <c r="F81" i="86"/>
  <c r="F82" i="86"/>
  <c r="F83" i="86"/>
  <c r="F84" i="86"/>
  <c r="F85" i="86"/>
  <c r="F86" i="86"/>
  <c r="F87" i="86"/>
  <c r="F88" i="86"/>
  <c r="F89" i="86"/>
  <c r="F90" i="86"/>
  <c r="F91" i="86"/>
  <c r="F92" i="86"/>
  <c r="F93" i="86"/>
  <c r="F94" i="86"/>
  <c r="F95" i="86"/>
  <c r="F96" i="86"/>
  <c r="F97" i="86"/>
  <c r="F98" i="86"/>
  <c r="F99" i="86"/>
  <c r="F100" i="86"/>
  <c r="F101" i="86"/>
  <c r="F102" i="86"/>
  <c r="F103" i="86"/>
  <c r="F104" i="86"/>
  <c r="F105" i="86"/>
  <c r="F106" i="86"/>
  <c r="F107" i="86"/>
  <c r="F108" i="86"/>
  <c r="F109" i="86"/>
  <c r="F110" i="86"/>
  <c r="F111" i="86"/>
  <c r="F112" i="86"/>
  <c r="F113" i="86"/>
  <c r="F114" i="86"/>
  <c r="F115" i="86"/>
  <c r="F116" i="86"/>
  <c r="F117" i="86"/>
  <c r="F6" i="86"/>
  <c r="B100" i="86"/>
  <c r="C100" i="86" s="1"/>
  <c r="E100" i="86"/>
  <c r="B101" i="86"/>
  <c r="C101" i="86" s="1"/>
  <c r="E101" i="86"/>
  <c r="B102" i="86"/>
  <c r="C102" i="86"/>
  <c r="E102" i="86"/>
  <c r="B103" i="86"/>
  <c r="C103" i="86"/>
  <c r="E103" i="86"/>
  <c r="B104" i="86"/>
  <c r="C104" i="86"/>
  <c r="E104" i="86"/>
  <c r="B105" i="86"/>
  <c r="C105" i="86"/>
  <c r="E105" i="86"/>
  <c r="B106" i="86"/>
  <c r="C106" i="86"/>
  <c r="E106" i="86"/>
  <c r="B116" i="86" l="1"/>
  <c r="C116" i="86" s="1"/>
  <c r="B117" i="86"/>
  <c r="C117" i="86" s="1"/>
  <c r="B118" i="86"/>
  <c r="C118" i="86" s="1"/>
  <c r="B119" i="86"/>
  <c r="C119" i="86" s="1"/>
  <c r="B120" i="86"/>
  <c r="C120" i="86" s="1"/>
  <c r="B121" i="86"/>
  <c r="C121" i="86" s="1"/>
  <c r="B122" i="86"/>
  <c r="C122" i="86" s="1"/>
  <c r="B123" i="86"/>
  <c r="C123" i="86"/>
  <c r="B124" i="86"/>
  <c r="C124" i="86"/>
  <c r="B125" i="86"/>
  <c r="C125" i="86" s="1"/>
  <c r="B126" i="86"/>
  <c r="C126" i="86" s="1"/>
  <c r="B127" i="86"/>
  <c r="C127" i="86" s="1"/>
  <c r="B128" i="86"/>
  <c r="C128" i="86" s="1"/>
  <c r="B129" i="86"/>
  <c r="C129" i="86" s="1"/>
  <c r="B130" i="86"/>
  <c r="C130" i="86" s="1"/>
  <c r="B131" i="86"/>
  <c r="C131" i="86" s="1"/>
  <c r="B132" i="86"/>
  <c r="C132" i="86"/>
  <c r="B133" i="86"/>
  <c r="C133" i="86" s="1"/>
  <c r="B134" i="86"/>
  <c r="C134" i="86" s="1"/>
  <c r="B135" i="86"/>
  <c r="C135" i="86" s="1"/>
  <c r="B136" i="86"/>
  <c r="C136" i="86" s="1"/>
  <c r="B137" i="86"/>
  <c r="C137" i="86" s="1"/>
  <c r="B138" i="86"/>
  <c r="C138" i="86"/>
  <c r="B139" i="86"/>
  <c r="C139" i="86" s="1"/>
  <c r="B140" i="86"/>
  <c r="C140" i="86" s="1"/>
  <c r="B111" i="86"/>
  <c r="C111" i="86" s="1"/>
  <c r="B112" i="86"/>
  <c r="C112" i="86"/>
  <c r="B113" i="86"/>
  <c r="C113" i="86"/>
  <c r="B114" i="86"/>
  <c r="C114" i="86" s="1"/>
  <c r="B115" i="86"/>
  <c r="C115" i="86"/>
  <c r="C16" i="122"/>
  <c r="C14" i="122"/>
  <c r="C12" i="122" l="1"/>
  <c r="C13" i="122"/>
  <c r="R88" i="122" l="1"/>
  <c r="B96" i="87"/>
  <c r="C96" i="87" s="1"/>
  <c r="E96" i="87"/>
  <c r="B97" i="87"/>
  <c r="C97" i="87" s="1"/>
  <c r="E97" i="87"/>
  <c r="B98" i="87"/>
  <c r="C98" i="87" s="1"/>
  <c r="E98" i="87"/>
  <c r="B99" i="87"/>
  <c r="C99" i="87" s="1"/>
  <c r="E99" i="87"/>
  <c r="B100" i="87"/>
  <c r="C100" i="87" s="1"/>
  <c r="E100" i="87"/>
  <c r="B101" i="87"/>
  <c r="C101" i="87" s="1"/>
  <c r="E101" i="87"/>
  <c r="B102" i="87"/>
  <c r="C102" i="87" s="1"/>
  <c r="E102" i="87"/>
  <c r="B103" i="87"/>
  <c r="C103" i="87" s="1"/>
  <c r="E103" i="87"/>
  <c r="B90" i="87"/>
  <c r="C90" i="87" s="1"/>
  <c r="E90" i="87"/>
  <c r="B91" i="87"/>
  <c r="C91" i="87" s="1"/>
  <c r="E91" i="87"/>
  <c r="B92" i="87"/>
  <c r="C92" i="87"/>
  <c r="E92" i="87"/>
  <c r="B93" i="87"/>
  <c r="C93" i="87" s="1"/>
  <c r="E93" i="87"/>
  <c r="B94" i="87"/>
  <c r="C94" i="87" s="1"/>
  <c r="E94" i="87"/>
  <c r="B95" i="87"/>
  <c r="C95" i="87" s="1"/>
  <c r="E95" i="87"/>
  <c r="S86" i="122"/>
  <c r="S89" i="122" s="1"/>
  <c r="Q88" i="122"/>
  <c r="P88" i="122"/>
  <c r="G36" i="122"/>
  <c r="K36" i="122" s="1"/>
  <c r="H36" i="122"/>
  <c r="J36" i="122" s="1"/>
  <c r="G37" i="122"/>
  <c r="I37" i="122" s="1"/>
  <c r="H37" i="122"/>
  <c r="J37" i="122" s="1"/>
  <c r="G38" i="122"/>
  <c r="I38" i="122" s="1"/>
  <c r="H38" i="122"/>
  <c r="J38" i="122" s="1"/>
  <c r="G39" i="122"/>
  <c r="I39" i="122" s="1"/>
  <c r="H39" i="122"/>
  <c r="J39" i="122" s="1"/>
  <c r="H40" i="122"/>
  <c r="L40" i="122" s="1"/>
  <c r="G40" i="122"/>
  <c r="I40" i="122" s="1"/>
  <c r="R79" i="122"/>
  <c r="R82" i="122" s="1"/>
  <c r="H2" i="87"/>
  <c r="S88" i="122" l="1"/>
  <c r="S87" i="122"/>
  <c r="R80" i="122"/>
  <c r="K38" i="122"/>
  <c r="M38" i="122" s="1"/>
  <c r="L37" i="122"/>
  <c r="N37" i="122" s="1"/>
  <c r="K37" i="122"/>
  <c r="L36" i="122"/>
  <c r="I36" i="122"/>
  <c r="K40" i="122"/>
  <c r="Q81" i="122"/>
  <c r="L38" i="122"/>
  <c r="N38" i="122" s="1"/>
  <c r="L39" i="122"/>
  <c r="N39" i="122" s="1"/>
  <c r="K39" i="122"/>
  <c r="M39" i="122" s="1"/>
  <c r="J40" i="122"/>
  <c r="N40" i="122" s="1"/>
  <c r="H2" i="86"/>
  <c r="D120" i="86" l="1"/>
  <c r="D128" i="86"/>
  <c r="D136" i="86"/>
  <c r="D121" i="86"/>
  <c r="D129" i="86"/>
  <c r="D137" i="86"/>
  <c r="D122" i="86"/>
  <c r="D130" i="86"/>
  <c r="D138" i="86"/>
  <c r="D135" i="86"/>
  <c r="D123" i="86"/>
  <c r="D131" i="86"/>
  <c r="D139" i="86"/>
  <c r="D126" i="86"/>
  <c r="D119" i="86"/>
  <c r="D124" i="86"/>
  <c r="D132" i="86"/>
  <c r="D140" i="86"/>
  <c r="D134" i="86"/>
  <c r="D127" i="86"/>
  <c r="D125" i="86"/>
  <c r="D133" i="86"/>
  <c r="H15" i="122"/>
  <c r="H14" i="122"/>
  <c r="N36" i="122"/>
  <c r="M40" i="122"/>
  <c r="H16" i="122" s="1"/>
  <c r="M37" i="122"/>
  <c r="M36" i="122"/>
  <c r="H12" i="122" l="1"/>
  <c r="H13" i="122"/>
  <c r="E87" i="87" l="1"/>
  <c r="E88" i="87"/>
  <c r="E89" i="87"/>
  <c r="E117" i="86"/>
  <c r="B108" i="86"/>
  <c r="C108" i="86" s="1"/>
  <c r="E108" i="86"/>
  <c r="B109" i="86"/>
  <c r="C109" i="86" s="1"/>
  <c r="E109" i="86"/>
  <c r="B110" i="86"/>
  <c r="C110" i="86"/>
  <c r="E110" i="86"/>
  <c r="E111" i="86"/>
  <c r="E112" i="86"/>
  <c r="E113" i="86"/>
  <c r="E114" i="86"/>
  <c r="E115" i="86"/>
  <c r="E116" i="86"/>
  <c r="B107" i="86"/>
  <c r="C107" i="86" s="1"/>
  <c r="E107" i="86"/>
  <c r="E93" i="86"/>
  <c r="E94" i="86"/>
  <c r="E95" i="86"/>
  <c r="E96" i="86"/>
  <c r="E97" i="86"/>
  <c r="E98" i="86"/>
  <c r="E99" i="86"/>
  <c r="B92" i="86"/>
  <c r="C92" i="86" s="1"/>
  <c r="B93" i="86"/>
  <c r="C93" i="86" s="1"/>
  <c r="B94" i="86"/>
  <c r="C94" i="86" s="1"/>
  <c r="B95" i="86"/>
  <c r="C95" i="86" s="1"/>
  <c r="B96" i="86"/>
  <c r="C96" i="86" s="1"/>
  <c r="B97" i="86"/>
  <c r="C97" i="86" s="1"/>
  <c r="B98" i="86"/>
  <c r="C98" i="86" s="1"/>
  <c r="B99" i="86"/>
  <c r="C99" i="86" s="1"/>
  <c r="E7" i="87" l="1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104" i="87"/>
  <c r="E105" i="87"/>
  <c r="E6" i="87"/>
  <c r="G6" i="87" s="1"/>
  <c r="B105" i="87"/>
  <c r="C105" i="87" s="1"/>
  <c r="B7" i="87"/>
  <c r="C7" i="87" s="1"/>
  <c r="B8" i="87"/>
  <c r="C8" i="87" s="1"/>
  <c r="B9" i="87"/>
  <c r="C9" i="87" s="1"/>
  <c r="B10" i="87"/>
  <c r="C10" i="87" s="1"/>
  <c r="B11" i="87"/>
  <c r="C11" i="87" s="1"/>
  <c r="B12" i="87"/>
  <c r="C12" i="87" s="1"/>
  <c r="B13" i="87"/>
  <c r="C13" i="87" s="1"/>
  <c r="B14" i="87"/>
  <c r="C14" i="87" s="1"/>
  <c r="B15" i="87"/>
  <c r="C15" i="87" s="1"/>
  <c r="B16" i="87"/>
  <c r="C16" i="87" s="1"/>
  <c r="B17" i="87"/>
  <c r="C17" i="87" s="1"/>
  <c r="B18" i="87"/>
  <c r="C18" i="87" s="1"/>
  <c r="B19" i="87"/>
  <c r="C19" i="87" s="1"/>
  <c r="B20" i="87"/>
  <c r="C20" i="87" s="1"/>
  <c r="B21" i="87"/>
  <c r="C21" i="87" s="1"/>
  <c r="B22" i="87"/>
  <c r="C22" i="87" s="1"/>
  <c r="B23" i="87"/>
  <c r="C23" i="87" s="1"/>
  <c r="B24" i="87"/>
  <c r="C24" i="87" s="1"/>
  <c r="B25" i="87"/>
  <c r="C25" i="87" s="1"/>
  <c r="B26" i="87"/>
  <c r="C26" i="87" s="1"/>
  <c r="B27" i="87"/>
  <c r="C27" i="87" s="1"/>
  <c r="B28" i="87"/>
  <c r="C28" i="87" s="1"/>
  <c r="B29" i="87"/>
  <c r="C29" i="87" s="1"/>
  <c r="B30" i="87"/>
  <c r="C30" i="87" s="1"/>
  <c r="B31" i="87"/>
  <c r="C31" i="87" s="1"/>
  <c r="B32" i="87"/>
  <c r="C32" i="87" s="1"/>
  <c r="B33" i="87"/>
  <c r="C33" i="87" s="1"/>
  <c r="B34" i="87"/>
  <c r="C34" i="87" s="1"/>
  <c r="B35" i="87"/>
  <c r="C35" i="87" s="1"/>
  <c r="B36" i="87"/>
  <c r="C36" i="87" s="1"/>
  <c r="B37" i="87"/>
  <c r="C37" i="87" s="1"/>
  <c r="B38" i="87"/>
  <c r="C38" i="87" s="1"/>
  <c r="B39" i="87"/>
  <c r="C39" i="87" s="1"/>
  <c r="B40" i="87"/>
  <c r="C40" i="87" s="1"/>
  <c r="B41" i="87"/>
  <c r="C41" i="87" s="1"/>
  <c r="B42" i="87"/>
  <c r="C42" i="87" s="1"/>
  <c r="B43" i="87"/>
  <c r="C43" i="87" s="1"/>
  <c r="B44" i="87"/>
  <c r="C44" i="87" s="1"/>
  <c r="B45" i="87"/>
  <c r="C45" i="87" s="1"/>
  <c r="B46" i="87"/>
  <c r="C46" i="87" s="1"/>
  <c r="B47" i="87"/>
  <c r="C47" i="87" s="1"/>
  <c r="B48" i="87"/>
  <c r="C48" i="87" s="1"/>
  <c r="B49" i="87"/>
  <c r="C49" i="87" s="1"/>
  <c r="B50" i="87"/>
  <c r="C50" i="87" s="1"/>
  <c r="B51" i="87"/>
  <c r="C51" i="87" s="1"/>
  <c r="B52" i="87"/>
  <c r="C52" i="87" s="1"/>
  <c r="B53" i="87"/>
  <c r="C53" i="87" s="1"/>
  <c r="B54" i="87"/>
  <c r="C54" i="87" s="1"/>
  <c r="B55" i="87"/>
  <c r="C55" i="87" s="1"/>
  <c r="B56" i="87"/>
  <c r="C56" i="87" s="1"/>
  <c r="B57" i="87"/>
  <c r="C57" i="87" s="1"/>
  <c r="B58" i="87"/>
  <c r="C58" i="87" s="1"/>
  <c r="B59" i="87"/>
  <c r="C59" i="87" s="1"/>
  <c r="B60" i="87"/>
  <c r="C60" i="87" s="1"/>
  <c r="B61" i="87"/>
  <c r="C61" i="87" s="1"/>
  <c r="B62" i="87"/>
  <c r="C62" i="87" s="1"/>
  <c r="B63" i="87"/>
  <c r="C63" i="87" s="1"/>
  <c r="B64" i="87"/>
  <c r="C64" i="87" s="1"/>
  <c r="B65" i="87"/>
  <c r="C65" i="87" s="1"/>
  <c r="B66" i="87"/>
  <c r="C66" i="87" s="1"/>
  <c r="B67" i="87"/>
  <c r="C67" i="87" s="1"/>
  <c r="B68" i="87"/>
  <c r="C68" i="87" s="1"/>
  <c r="B69" i="87"/>
  <c r="C69" i="87" s="1"/>
  <c r="B70" i="87"/>
  <c r="C70" i="87" s="1"/>
  <c r="B71" i="87"/>
  <c r="C71" i="87" s="1"/>
  <c r="B72" i="87"/>
  <c r="C72" i="87" s="1"/>
  <c r="B73" i="87"/>
  <c r="C73" i="87" s="1"/>
  <c r="B74" i="87"/>
  <c r="C74" i="87" s="1"/>
  <c r="B75" i="87"/>
  <c r="C75" i="87" s="1"/>
  <c r="B76" i="87"/>
  <c r="C76" i="87" s="1"/>
  <c r="B77" i="87"/>
  <c r="C77" i="87" s="1"/>
  <c r="B78" i="87"/>
  <c r="C78" i="87" s="1"/>
  <c r="B79" i="87"/>
  <c r="C79" i="87" s="1"/>
  <c r="B80" i="87"/>
  <c r="C80" i="87" s="1"/>
  <c r="B81" i="87"/>
  <c r="C81" i="87" s="1"/>
  <c r="B82" i="87"/>
  <c r="C82" i="87" s="1"/>
  <c r="B83" i="87"/>
  <c r="C83" i="87" s="1"/>
  <c r="B84" i="87"/>
  <c r="C84" i="87" s="1"/>
  <c r="B85" i="87"/>
  <c r="C85" i="87" s="1"/>
  <c r="B86" i="87"/>
  <c r="C86" i="87" s="1"/>
  <c r="B87" i="87"/>
  <c r="C87" i="87" s="1"/>
  <c r="B88" i="87"/>
  <c r="C88" i="87" s="1"/>
  <c r="B89" i="87"/>
  <c r="C89" i="87" s="1"/>
  <c r="B104" i="87"/>
  <c r="C104" i="87" s="1"/>
  <c r="B6" i="87"/>
  <c r="E25" i="86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53" i="86"/>
  <c r="E54" i="86"/>
  <c r="E55" i="86"/>
  <c r="E56" i="86"/>
  <c r="E57" i="86"/>
  <c r="E58" i="86"/>
  <c r="E59" i="86"/>
  <c r="E60" i="86"/>
  <c r="E61" i="86"/>
  <c r="E62" i="86"/>
  <c r="E63" i="86"/>
  <c r="E64" i="86"/>
  <c r="E65" i="86"/>
  <c r="E66" i="86"/>
  <c r="E67" i="86"/>
  <c r="E68" i="86"/>
  <c r="E69" i="86"/>
  <c r="E70" i="86"/>
  <c r="E71" i="86"/>
  <c r="E72" i="86"/>
  <c r="E73" i="86"/>
  <c r="E74" i="86"/>
  <c r="E75" i="86"/>
  <c r="E76" i="86"/>
  <c r="E77" i="86"/>
  <c r="E78" i="86"/>
  <c r="E79" i="86"/>
  <c r="E80" i="86"/>
  <c r="E81" i="86"/>
  <c r="E82" i="86"/>
  <c r="E83" i="86"/>
  <c r="E84" i="86"/>
  <c r="E85" i="86"/>
  <c r="E86" i="86"/>
  <c r="E87" i="86"/>
  <c r="E88" i="86"/>
  <c r="E89" i="86"/>
  <c r="E90" i="86"/>
  <c r="E91" i="86"/>
  <c r="E92" i="86"/>
  <c r="E6" i="86"/>
  <c r="B33" i="86"/>
  <c r="C33" i="86" s="1"/>
  <c r="B34" i="86"/>
  <c r="C34" i="86" s="1"/>
  <c r="B35" i="86"/>
  <c r="C35" i="86" s="1"/>
  <c r="B36" i="86"/>
  <c r="C36" i="86" s="1"/>
  <c r="B37" i="86"/>
  <c r="C37" i="86" s="1"/>
  <c r="B38" i="86"/>
  <c r="C38" i="86" s="1"/>
  <c r="B39" i="86"/>
  <c r="C39" i="86" s="1"/>
  <c r="B40" i="86"/>
  <c r="C40" i="86" s="1"/>
  <c r="B41" i="86"/>
  <c r="C41" i="86" s="1"/>
  <c r="B42" i="86"/>
  <c r="C42" i="86" s="1"/>
  <c r="B43" i="86"/>
  <c r="C43" i="86" s="1"/>
  <c r="B44" i="86"/>
  <c r="C44" i="86" s="1"/>
  <c r="B45" i="86"/>
  <c r="C45" i="86" s="1"/>
  <c r="B46" i="86"/>
  <c r="C46" i="86" s="1"/>
  <c r="B47" i="86"/>
  <c r="C47" i="86" s="1"/>
  <c r="B48" i="86"/>
  <c r="C48" i="86" s="1"/>
  <c r="B49" i="86"/>
  <c r="C49" i="86" s="1"/>
  <c r="B50" i="86"/>
  <c r="C50" i="86" s="1"/>
  <c r="B51" i="86"/>
  <c r="C51" i="86" s="1"/>
  <c r="B52" i="86"/>
  <c r="C52" i="86" s="1"/>
  <c r="B53" i="86"/>
  <c r="C53" i="86" s="1"/>
  <c r="B54" i="86"/>
  <c r="C54" i="86" s="1"/>
  <c r="B55" i="86"/>
  <c r="C55" i="86" s="1"/>
  <c r="B56" i="86"/>
  <c r="C56" i="86" s="1"/>
  <c r="B57" i="86"/>
  <c r="C57" i="86" s="1"/>
  <c r="B58" i="86"/>
  <c r="C58" i="86" s="1"/>
  <c r="B59" i="86"/>
  <c r="C59" i="86" s="1"/>
  <c r="B60" i="86"/>
  <c r="C60" i="86" s="1"/>
  <c r="B61" i="86"/>
  <c r="C61" i="86" s="1"/>
  <c r="B62" i="86"/>
  <c r="C62" i="86" s="1"/>
  <c r="B63" i="86"/>
  <c r="C63" i="86" s="1"/>
  <c r="B64" i="86"/>
  <c r="C64" i="86" s="1"/>
  <c r="B65" i="86"/>
  <c r="C65" i="86" s="1"/>
  <c r="B66" i="86"/>
  <c r="C66" i="86" s="1"/>
  <c r="B67" i="86"/>
  <c r="C67" i="86" s="1"/>
  <c r="B68" i="86"/>
  <c r="C68" i="86" s="1"/>
  <c r="B69" i="86"/>
  <c r="C69" i="86" s="1"/>
  <c r="B70" i="86"/>
  <c r="C70" i="86" s="1"/>
  <c r="B71" i="86"/>
  <c r="C71" i="86" s="1"/>
  <c r="B72" i="86"/>
  <c r="C72" i="86" s="1"/>
  <c r="B73" i="86"/>
  <c r="C73" i="86" s="1"/>
  <c r="B74" i="86"/>
  <c r="C74" i="86" s="1"/>
  <c r="B75" i="86"/>
  <c r="C75" i="86" s="1"/>
  <c r="B76" i="86"/>
  <c r="C76" i="86" s="1"/>
  <c r="B77" i="86"/>
  <c r="C77" i="86" s="1"/>
  <c r="B78" i="86"/>
  <c r="C78" i="86" s="1"/>
  <c r="B79" i="86"/>
  <c r="C79" i="86" s="1"/>
  <c r="B80" i="86"/>
  <c r="C80" i="86" s="1"/>
  <c r="B81" i="86"/>
  <c r="C81" i="86" s="1"/>
  <c r="B82" i="86"/>
  <c r="C82" i="86" s="1"/>
  <c r="B83" i="86"/>
  <c r="C83" i="86" s="1"/>
  <c r="B84" i="86"/>
  <c r="C84" i="86" s="1"/>
  <c r="B85" i="86"/>
  <c r="C85" i="86" s="1"/>
  <c r="B86" i="86"/>
  <c r="C86" i="86" s="1"/>
  <c r="B87" i="86"/>
  <c r="C87" i="86" s="1"/>
  <c r="B88" i="86"/>
  <c r="C88" i="86" s="1"/>
  <c r="B89" i="86"/>
  <c r="C89" i="86" s="1"/>
  <c r="B90" i="86"/>
  <c r="C90" i="86" s="1"/>
  <c r="B91" i="86"/>
  <c r="C91" i="86" s="1"/>
  <c r="B7" i="86"/>
  <c r="C7" i="86" s="1"/>
  <c r="B8" i="86"/>
  <c r="C8" i="86" s="1"/>
  <c r="B9" i="86"/>
  <c r="C9" i="86" s="1"/>
  <c r="B10" i="86"/>
  <c r="C10" i="86" s="1"/>
  <c r="B11" i="86"/>
  <c r="C11" i="86" s="1"/>
  <c r="B12" i="86"/>
  <c r="C12" i="86" s="1"/>
  <c r="B13" i="86"/>
  <c r="C13" i="86" s="1"/>
  <c r="B14" i="86"/>
  <c r="C14" i="86" s="1"/>
  <c r="B15" i="86"/>
  <c r="C15" i="86" s="1"/>
  <c r="B16" i="86"/>
  <c r="C16" i="86" s="1"/>
  <c r="B17" i="86"/>
  <c r="C17" i="86" s="1"/>
  <c r="B18" i="86"/>
  <c r="C18" i="86" s="1"/>
  <c r="B19" i="86"/>
  <c r="C19" i="86" s="1"/>
  <c r="B20" i="86"/>
  <c r="C20" i="86" s="1"/>
  <c r="B21" i="86"/>
  <c r="C21" i="86" s="1"/>
  <c r="B22" i="86"/>
  <c r="C22" i="86" s="1"/>
  <c r="B23" i="86"/>
  <c r="C23" i="86" s="1"/>
  <c r="B24" i="86"/>
  <c r="C24" i="86" s="1"/>
  <c r="B25" i="86"/>
  <c r="C25" i="86" s="1"/>
  <c r="B26" i="86"/>
  <c r="C26" i="86" s="1"/>
  <c r="B27" i="86"/>
  <c r="C27" i="86" s="1"/>
  <c r="B28" i="86"/>
  <c r="C28" i="86" s="1"/>
  <c r="B29" i="86"/>
  <c r="C29" i="86" s="1"/>
  <c r="B30" i="86"/>
  <c r="C30" i="86" s="1"/>
  <c r="B31" i="86"/>
  <c r="C31" i="86" s="1"/>
  <c r="B32" i="86"/>
  <c r="C32" i="86" s="1"/>
  <c r="B6" i="86"/>
  <c r="G105" i="86" l="1"/>
  <c r="G104" i="86"/>
  <c r="G106" i="86"/>
  <c r="G103" i="86"/>
  <c r="G102" i="86"/>
  <c r="G101" i="86"/>
  <c r="G100" i="86"/>
  <c r="D6" i="87"/>
  <c r="G117" i="86"/>
  <c r="D118" i="86" s="1"/>
  <c r="E14" i="122"/>
  <c r="E15" i="122"/>
  <c r="C6" i="87"/>
  <c r="E16" i="122" s="1"/>
  <c r="C6" i="86"/>
  <c r="E12" i="122"/>
  <c r="E13" i="122"/>
  <c r="G112" i="86"/>
  <c r="G114" i="86"/>
  <c r="G116" i="86"/>
  <c r="G109" i="86"/>
  <c r="G110" i="86"/>
  <c r="G93" i="86"/>
  <c r="G95" i="86"/>
  <c r="G97" i="86"/>
  <c r="G113" i="86"/>
  <c r="G94" i="86"/>
  <c r="G96" i="86"/>
  <c r="G98" i="86"/>
  <c r="G99" i="86"/>
  <c r="G111" i="86"/>
  <c r="G108" i="86"/>
  <c r="G107" i="86"/>
  <c r="D108" i="86" s="1"/>
  <c r="G115" i="86"/>
  <c r="D116" i="86" s="1"/>
  <c r="G7" i="87"/>
  <c r="G26" i="86"/>
  <c r="G28" i="86"/>
  <c r="G30" i="86"/>
  <c r="D31" i="86" s="1"/>
  <c r="G32" i="86"/>
  <c r="G34" i="86"/>
  <c r="G36" i="86"/>
  <c r="D37" i="86" s="1"/>
  <c r="G38" i="86"/>
  <c r="G40" i="86"/>
  <c r="G42" i="86"/>
  <c r="G44" i="86"/>
  <c r="G46" i="86"/>
  <c r="D47" i="86" s="1"/>
  <c r="G48" i="86"/>
  <c r="G50" i="86"/>
  <c r="G52" i="86"/>
  <c r="D53" i="86" s="1"/>
  <c r="G54" i="86"/>
  <c r="G56" i="86"/>
  <c r="G58" i="86"/>
  <c r="G60" i="86"/>
  <c r="G62" i="86"/>
  <c r="D63" i="86" s="1"/>
  <c r="G64" i="86"/>
  <c r="G66" i="86"/>
  <c r="G68" i="86"/>
  <c r="D69" i="86" s="1"/>
  <c r="G70" i="86"/>
  <c r="G72" i="86"/>
  <c r="G74" i="86"/>
  <c r="G76" i="86"/>
  <c r="G78" i="86"/>
  <c r="G80" i="86"/>
  <c r="G82" i="86"/>
  <c r="G84" i="86"/>
  <c r="G86" i="86"/>
  <c r="G88" i="86"/>
  <c r="G90" i="86"/>
  <c r="G92" i="86"/>
  <c r="G7" i="86"/>
  <c r="D8" i="86" s="1"/>
  <c r="G24" i="86"/>
  <c r="G23" i="86"/>
  <c r="D24" i="86" s="1"/>
  <c r="G22" i="86"/>
  <c r="D23" i="86" s="1"/>
  <c r="G21" i="86"/>
  <c r="G20" i="86"/>
  <c r="G19" i="86"/>
  <c r="G18" i="86"/>
  <c r="D19" i="86" s="1"/>
  <c r="G17" i="86"/>
  <c r="D18" i="86" s="1"/>
  <c r="G16" i="86"/>
  <c r="G25" i="86"/>
  <c r="D26" i="86" s="1"/>
  <c r="G27" i="86"/>
  <c r="G29" i="86"/>
  <c r="G31" i="86"/>
  <c r="G33" i="86"/>
  <c r="G35" i="86"/>
  <c r="G37" i="86"/>
  <c r="G39" i="86"/>
  <c r="D40" i="86" s="1"/>
  <c r="G41" i="86"/>
  <c r="D42" i="86" s="1"/>
  <c r="G43" i="86"/>
  <c r="G45" i="86"/>
  <c r="G47" i="86"/>
  <c r="G49" i="86"/>
  <c r="G51" i="86"/>
  <c r="G53" i="86"/>
  <c r="G55" i="86"/>
  <c r="D56" i="86" s="1"/>
  <c r="G57" i="86"/>
  <c r="D58" i="86" s="1"/>
  <c r="G59" i="86"/>
  <c r="G61" i="86"/>
  <c r="G63" i="86"/>
  <c r="G65" i="86"/>
  <c r="G67" i="86"/>
  <c r="G69" i="86"/>
  <c r="G71" i="86"/>
  <c r="D72" i="86" s="1"/>
  <c r="G73" i="86"/>
  <c r="G75" i="86"/>
  <c r="G77" i="86"/>
  <c r="G79" i="86"/>
  <c r="G81" i="86"/>
  <c r="G83" i="86"/>
  <c r="G85" i="86"/>
  <c r="G87" i="86"/>
  <c r="G89" i="86"/>
  <c r="G91" i="86"/>
  <c r="G6" i="86"/>
  <c r="G8" i="86"/>
  <c r="G9" i="86"/>
  <c r="G10" i="86"/>
  <c r="G11" i="86"/>
  <c r="G12" i="86"/>
  <c r="G13" i="86"/>
  <c r="G14" i="86"/>
  <c r="G15" i="86"/>
  <c r="D14" i="86" l="1"/>
  <c r="D103" i="86"/>
  <c r="D102" i="86"/>
  <c r="D100" i="86"/>
  <c r="D104" i="86"/>
  <c r="D101" i="86"/>
  <c r="D45" i="86"/>
  <c r="D29" i="86"/>
  <c r="D61" i="86"/>
  <c r="D20" i="86"/>
  <c r="D105" i="86"/>
  <c r="D106" i="86"/>
  <c r="D64" i="86"/>
  <c r="D48" i="86"/>
  <c r="D32" i="86"/>
  <c r="D27" i="86"/>
  <c r="D21" i="86"/>
  <c r="D95" i="86"/>
  <c r="D11" i="86"/>
  <c r="D114" i="86"/>
  <c r="D98" i="86"/>
  <c r="D117" i="86"/>
  <c r="D90" i="86"/>
  <c r="D74" i="86"/>
  <c r="D85" i="86"/>
  <c r="D79" i="86"/>
  <c r="D77" i="86"/>
  <c r="D88" i="86"/>
  <c r="D80" i="86"/>
  <c r="D86" i="86"/>
  <c r="D70" i="86"/>
  <c r="D54" i="86"/>
  <c r="D38" i="86"/>
  <c r="D112" i="86"/>
  <c r="D91" i="86"/>
  <c r="D75" i="86"/>
  <c r="D59" i="86"/>
  <c r="D43" i="86"/>
  <c r="D93" i="86"/>
  <c r="D96" i="86"/>
  <c r="D50" i="86"/>
  <c r="D82" i="86"/>
  <c r="D34" i="86"/>
  <c r="D66" i="86"/>
  <c r="D110" i="86"/>
  <c r="D16" i="86"/>
  <c r="D13" i="86"/>
  <c r="D83" i="86"/>
  <c r="D107" i="86"/>
  <c r="D67" i="86"/>
  <c r="D51" i="86"/>
  <c r="D35" i="86"/>
  <c r="D12" i="86"/>
  <c r="D17" i="86"/>
  <c r="D25" i="86"/>
  <c r="D81" i="86"/>
  <c r="D65" i="86"/>
  <c r="D49" i="86"/>
  <c r="D33" i="86"/>
  <c r="D109" i="86"/>
  <c r="D84" i="86"/>
  <c r="D111" i="86"/>
  <c r="D68" i="86"/>
  <c r="D36" i="86"/>
  <c r="D9" i="86"/>
  <c r="D52" i="86"/>
  <c r="D10" i="86"/>
  <c r="D78" i="86"/>
  <c r="D62" i="86"/>
  <c r="D46" i="86"/>
  <c r="D30" i="86"/>
  <c r="D89" i="86"/>
  <c r="D73" i="86"/>
  <c r="D57" i="86"/>
  <c r="D41" i="86"/>
  <c r="D99" i="86"/>
  <c r="D115" i="86"/>
  <c r="D7" i="86"/>
  <c r="D6" i="86"/>
  <c r="D15" i="86"/>
  <c r="D92" i="86"/>
  <c r="D76" i="86"/>
  <c r="D60" i="86"/>
  <c r="D44" i="86"/>
  <c r="D28" i="86"/>
  <c r="D22" i="86"/>
  <c r="D87" i="86"/>
  <c r="D71" i="86"/>
  <c r="D55" i="86"/>
  <c r="D39" i="86"/>
  <c r="D97" i="86"/>
  <c r="D94" i="86"/>
  <c r="D113" i="86"/>
  <c r="D7" i="87"/>
  <c r="D13" i="122"/>
  <c r="G8" i="87"/>
  <c r="D8" i="87" s="1"/>
  <c r="D12" i="122" l="1"/>
  <c r="G9" i="87"/>
  <c r="D9" i="87" l="1"/>
  <c r="G10" i="87"/>
  <c r="D10" i="87" l="1"/>
  <c r="G11" i="87"/>
  <c r="D11" i="87" l="1"/>
  <c r="G12" i="87"/>
  <c r="D12" i="87" l="1"/>
  <c r="G13" i="87"/>
  <c r="D13" i="87" l="1"/>
  <c r="G14" i="87"/>
  <c r="D14" i="87" l="1"/>
  <c r="G15" i="87"/>
  <c r="D15" i="87" l="1"/>
  <c r="G16" i="87"/>
  <c r="D16" i="87" l="1"/>
  <c r="G17" i="87"/>
  <c r="D17" i="87" l="1"/>
  <c r="G18" i="87"/>
  <c r="D18" i="87" l="1"/>
  <c r="G19" i="87"/>
  <c r="D19" i="87" l="1"/>
  <c r="G20" i="87"/>
  <c r="D20" i="87" l="1"/>
  <c r="G21" i="87"/>
  <c r="D21" i="87" l="1"/>
  <c r="G22" i="87"/>
  <c r="D22" i="87" l="1"/>
  <c r="G23" i="87"/>
  <c r="D23" i="87" l="1"/>
  <c r="G24" i="87"/>
  <c r="D24" i="87" l="1"/>
  <c r="G25" i="87"/>
  <c r="D25" i="87" l="1"/>
  <c r="G26" i="87"/>
  <c r="D26" i="87" l="1"/>
  <c r="G27" i="87"/>
  <c r="D27" i="87" l="1"/>
  <c r="G28" i="87"/>
  <c r="D28" i="87" l="1"/>
  <c r="G29" i="87"/>
  <c r="D29" i="87" l="1"/>
  <c r="G30" i="87"/>
  <c r="D30" i="87" l="1"/>
  <c r="G31" i="87"/>
  <c r="D31" i="87" l="1"/>
  <c r="G32" i="87"/>
  <c r="D32" i="87" l="1"/>
  <c r="G33" i="87"/>
  <c r="D33" i="87" l="1"/>
  <c r="G34" i="87"/>
  <c r="D34" i="87" l="1"/>
  <c r="G35" i="87"/>
  <c r="D35" i="87" l="1"/>
  <c r="G36" i="87"/>
  <c r="D36" i="87" l="1"/>
  <c r="G37" i="87"/>
  <c r="D37" i="87" l="1"/>
  <c r="G38" i="87"/>
  <c r="D38" i="87" l="1"/>
  <c r="G39" i="87"/>
  <c r="D39" i="87" l="1"/>
  <c r="G40" i="87"/>
  <c r="D40" i="87" l="1"/>
  <c r="G41" i="87"/>
  <c r="D41" i="87" l="1"/>
  <c r="G42" i="87"/>
  <c r="D42" i="87" l="1"/>
  <c r="G43" i="87"/>
  <c r="D43" i="87" l="1"/>
  <c r="G44" i="87"/>
  <c r="D44" i="87" s="1"/>
  <c r="G45" i="87" l="1"/>
  <c r="D45" i="87" l="1"/>
  <c r="G46" i="87"/>
  <c r="D46" i="87" l="1"/>
  <c r="G47" i="87"/>
  <c r="D47" i="87" l="1"/>
  <c r="G48" i="87"/>
  <c r="D48" i="87" l="1"/>
  <c r="G49" i="87"/>
  <c r="D49" i="87" l="1"/>
  <c r="G50" i="87"/>
  <c r="D50" i="87" l="1"/>
  <c r="G51" i="87"/>
  <c r="D51" i="87" l="1"/>
  <c r="G52" i="87"/>
  <c r="D52" i="87" l="1"/>
  <c r="G53" i="87"/>
  <c r="D53" i="87" l="1"/>
  <c r="G54" i="87"/>
  <c r="D54" i="87" l="1"/>
  <c r="G55" i="87"/>
  <c r="D55" i="87" l="1"/>
  <c r="G56" i="87"/>
  <c r="D56" i="87" l="1"/>
  <c r="G57" i="87"/>
  <c r="D57" i="87" l="1"/>
  <c r="G58" i="87"/>
  <c r="D58" i="87" l="1"/>
  <c r="G59" i="87"/>
  <c r="D59" i="87" l="1"/>
  <c r="G60" i="87"/>
  <c r="D60" i="87" l="1"/>
  <c r="G61" i="87"/>
  <c r="D61" i="87" l="1"/>
  <c r="G62" i="87"/>
  <c r="D62" i="87" l="1"/>
  <c r="G63" i="87"/>
  <c r="D63" i="87" l="1"/>
  <c r="G64" i="87"/>
  <c r="D64" i="87" l="1"/>
  <c r="G65" i="87"/>
  <c r="D65" i="87" l="1"/>
  <c r="G66" i="87"/>
  <c r="D66" i="87" l="1"/>
  <c r="G67" i="87"/>
  <c r="D67" i="87" l="1"/>
  <c r="G68" i="87"/>
  <c r="D68" i="87" l="1"/>
  <c r="G69" i="87"/>
  <c r="D69" i="87" l="1"/>
  <c r="G70" i="87"/>
  <c r="D70" i="87" l="1"/>
  <c r="G71" i="87"/>
  <c r="D71" i="87" l="1"/>
  <c r="G72" i="87"/>
  <c r="D72" i="87" l="1"/>
  <c r="G73" i="87"/>
  <c r="D73" i="87" l="1"/>
  <c r="G74" i="87"/>
  <c r="D74" i="87" l="1"/>
  <c r="G75" i="87"/>
  <c r="D75" i="87" l="1"/>
  <c r="G76" i="87"/>
  <c r="D76" i="87" l="1"/>
  <c r="G77" i="87"/>
  <c r="D77" i="87" l="1"/>
  <c r="G78" i="87"/>
  <c r="D78" i="87" l="1"/>
  <c r="G79" i="87"/>
  <c r="D79" i="87" l="1"/>
  <c r="G80" i="87"/>
  <c r="D80" i="87" s="1"/>
  <c r="G81" i="87" l="1"/>
  <c r="D81" i="87" l="1"/>
  <c r="G82" i="87"/>
  <c r="D82" i="87" l="1"/>
  <c r="G83" i="87"/>
  <c r="D83" i="87" l="1"/>
  <c r="G84" i="87"/>
  <c r="D84" i="87" l="1"/>
  <c r="G85" i="87"/>
  <c r="D85" i="87" l="1"/>
  <c r="G86" i="87"/>
  <c r="D86" i="87" l="1"/>
  <c r="G87" i="87"/>
  <c r="D87" i="87" l="1"/>
  <c r="G88" i="87"/>
  <c r="D88" i="87" l="1"/>
  <c r="G89" i="87"/>
  <c r="D89" i="87" l="1"/>
  <c r="G90" i="87"/>
  <c r="D90" i="87" l="1"/>
  <c r="G91" i="87"/>
  <c r="D91" i="87" l="1"/>
  <c r="D14" i="122"/>
  <c r="D16" i="122"/>
  <c r="D15" i="122"/>
  <c r="G92" i="87"/>
  <c r="D92" i="87" l="1"/>
  <c r="G93" i="87"/>
  <c r="D93" i="87" l="1"/>
  <c r="G94" i="87"/>
  <c r="P81" i="122"/>
  <c r="R81" i="122" s="1"/>
  <c r="D94" i="87" l="1"/>
  <c r="G95" i="87"/>
  <c r="D95" i="87" l="1"/>
  <c r="G96" i="87"/>
  <c r="D96" i="87" l="1"/>
  <c r="G97" i="87"/>
  <c r="D97" i="87" s="1"/>
  <c r="G98" i="87" l="1"/>
  <c r="D98" i="87" l="1"/>
  <c r="G99" i="87"/>
  <c r="D99" i="87" l="1"/>
  <c r="G100" i="87"/>
  <c r="D100" i="87" l="1"/>
  <c r="G101" i="87"/>
  <c r="D101" i="87" l="1"/>
  <c r="G102" i="87"/>
  <c r="D102" i="87" l="1"/>
  <c r="G103" i="87"/>
  <c r="D103" i="87" l="1"/>
  <c r="G104" i="87"/>
  <c r="D104" i="87" l="1"/>
  <c r="G105" i="87"/>
  <c r="D105" i="87" s="1"/>
</calcChain>
</file>

<file path=xl/sharedStrings.xml><?xml version="1.0" encoding="utf-8"?>
<sst xmlns="http://schemas.openxmlformats.org/spreadsheetml/2006/main" count="107" uniqueCount="76">
  <si>
    <t>누적 비율</t>
    <phoneticPr fontId="1" type="noConversion"/>
  </si>
  <si>
    <t>누적 인원</t>
    <phoneticPr fontId="1" type="noConversion"/>
  </si>
  <si>
    <t>비율</t>
    <phoneticPr fontId="1" type="noConversion"/>
  </si>
  <si>
    <t>인원</t>
    <phoneticPr fontId="1" type="noConversion"/>
  </si>
  <si>
    <t>표준편차</t>
    <phoneticPr fontId="1" type="noConversion"/>
  </si>
  <si>
    <t>응시자 수</t>
    <phoneticPr fontId="1" type="noConversion"/>
  </si>
  <si>
    <t>평균</t>
    <phoneticPr fontId="1" type="noConversion"/>
  </si>
  <si>
    <t>시험명</t>
  </si>
  <si>
    <t>표준점수</t>
  </si>
  <si>
    <t>과목</t>
  </si>
  <si>
    <t>화작B</t>
  </si>
  <si>
    <t>언매B</t>
  </si>
  <si>
    <t>화작C</t>
  </si>
  <si>
    <t>언매C</t>
  </si>
  <si>
    <t>기하B</t>
  </si>
  <si>
    <t>확통C</t>
  </si>
  <si>
    <t>확통B</t>
  </si>
  <si>
    <t>미적B</t>
  </si>
  <si>
    <t>미적C</t>
  </si>
  <si>
    <t>기하C</t>
  </si>
  <si>
    <t>화법과 작문</t>
    <phoneticPr fontId="1" type="noConversion"/>
  </si>
  <si>
    <t>확률과 통계</t>
    <phoneticPr fontId="1" type="noConversion"/>
  </si>
  <si>
    <t>언어와 매체</t>
    <phoneticPr fontId="1" type="noConversion"/>
  </si>
  <si>
    <t>-</t>
    <phoneticPr fontId="1" type="noConversion"/>
  </si>
  <si>
    <t>국어A</t>
    <phoneticPr fontId="1" type="noConversion"/>
  </si>
  <si>
    <t>원점수 → 표준점수 계산기</t>
    <phoneticPr fontId="1" type="noConversion"/>
  </si>
  <si>
    <t>표준점수 → 원점수 역산기</t>
    <phoneticPr fontId="1" type="noConversion"/>
  </si>
  <si>
    <t>-</t>
    <phoneticPr fontId="1" type="noConversion"/>
  </si>
  <si>
    <t>수학A</t>
    <phoneticPr fontId="1" type="noConversion"/>
  </si>
  <si>
    <t>전체</t>
    <phoneticPr fontId="1" type="noConversion"/>
  </si>
  <si>
    <t>공통과목 평균</t>
    <phoneticPr fontId="1" type="noConversion"/>
  </si>
  <si>
    <t>선택과목 평균</t>
    <phoneticPr fontId="1" type="noConversion"/>
  </si>
  <si>
    <t>원점수 평균</t>
    <phoneticPr fontId="1" type="noConversion"/>
  </si>
  <si>
    <t>응시자 수</t>
    <phoneticPr fontId="1" type="noConversion"/>
  </si>
  <si>
    <t>국어 평균 추정치 (교육청 모의고사 한정 제공)</t>
    <phoneticPr fontId="1" type="noConversion"/>
  </si>
  <si>
    <t>수학 평균 추정치 (교육청 모의고사 한정 제공)</t>
    <phoneticPr fontId="1" type="noConversion"/>
  </si>
  <si>
    <t>미적분</t>
    <phoneticPr fontId="1" type="noConversion"/>
  </si>
  <si>
    <t>기하</t>
    <phoneticPr fontId="1" type="noConversion"/>
  </si>
  <si>
    <t>-</t>
    <phoneticPr fontId="1" type="noConversion"/>
  </si>
  <si>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</si>
  <si>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</si>
  <si>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표준점수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</si>
  <si>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국어</t>
    </r>
    <phoneticPr fontId="1" type="noConversion"/>
  </si>
  <si>
    <r>
      <rPr>
        <b/>
        <sz val="12"/>
        <color theme="1"/>
        <rFont val="맑은 고딕"/>
        <family val="3"/>
        <charset val="129"/>
      </rPr>
      <t>수학</t>
    </r>
    <phoneticPr fontId="1" type="noConversion"/>
  </si>
  <si>
    <r>
      <rPr>
        <b/>
        <sz val="12"/>
        <color theme="1"/>
        <rFont val="맑은 고딕"/>
        <family val="3"/>
        <charset val="129"/>
      </rPr>
      <t>선택과목</t>
    </r>
    <phoneticPr fontId="1" type="noConversion"/>
  </si>
  <si>
    <r>
      <rPr>
        <b/>
        <sz val="12"/>
        <color theme="1"/>
        <rFont val="맑은 고딕"/>
        <family val="3"/>
        <charset val="129"/>
      </rPr>
      <t>백분위</t>
    </r>
    <phoneticPr fontId="1" type="noConversion"/>
  </si>
  <si>
    <r>
      <rPr>
        <b/>
        <sz val="12"/>
        <color theme="1"/>
        <rFont val="맑은 고딕"/>
        <family val="3"/>
        <charset val="129"/>
      </rPr>
      <t>등급</t>
    </r>
    <phoneticPr fontId="1" type="noConversion"/>
  </si>
  <si>
    <r>
      <rPr>
        <b/>
        <sz val="12"/>
        <color theme="1"/>
        <rFont val="맑은 고딕"/>
        <family val="3"/>
        <charset val="129"/>
      </rPr>
      <t>미적분</t>
    </r>
    <phoneticPr fontId="1" type="noConversion"/>
  </si>
  <si>
    <r>
      <rPr>
        <b/>
        <sz val="12"/>
        <color theme="1"/>
        <rFont val="맑은 고딕"/>
        <family val="3"/>
        <charset val="129"/>
      </rPr>
      <t>기하</t>
    </r>
    <phoneticPr fontId="1" type="noConversion"/>
  </si>
  <si>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원점수</t>
    </r>
    <phoneticPr fontId="1" type="noConversion"/>
  </si>
  <si>
    <r>
      <rPr>
        <b/>
        <sz val="12"/>
        <color theme="1"/>
        <rFont val="맑은 고딕"/>
        <family val="3"/>
        <charset val="129"/>
      </rPr>
      <t>계산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</si>
  <si>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</si>
  <si>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원점수</t>
    </r>
    <r>
      <rPr>
        <b/>
        <sz val="12"/>
        <color theme="1"/>
        <rFont val="Microsoft Sans Serif"/>
        <family val="2"/>
      </rPr>
      <t>(</t>
    </r>
    <r>
      <rPr>
        <b/>
        <sz val="12"/>
        <color theme="1"/>
        <rFont val="맑은 고딕"/>
        <family val="3"/>
        <charset val="129"/>
      </rPr>
      <t>공통</t>
    </r>
    <r>
      <rPr>
        <b/>
        <sz val="12"/>
        <color theme="1"/>
        <rFont val="Microsoft Sans Serif"/>
        <family val="2"/>
      </rPr>
      <t>+</t>
    </r>
    <r>
      <rPr>
        <b/>
        <sz val="12"/>
        <color theme="1"/>
        <rFont val="맑은 고딕"/>
        <family val="3"/>
        <charset val="129"/>
      </rPr>
      <t>선택</t>
    </r>
    <r>
      <rPr>
        <b/>
        <sz val="12"/>
        <color theme="1"/>
        <rFont val="Microsoft Sans Serif"/>
        <family val="2"/>
      </rPr>
      <t xml:space="preserve">) </t>
    </r>
    <r>
      <rPr>
        <b/>
        <sz val="12"/>
        <color theme="1"/>
        <rFont val="맑은 고딕"/>
        <family val="3"/>
        <charset val="129"/>
      </rPr>
      <t>역산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결과</t>
    </r>
    <phoneticPr fontId="1" type="noConversion"/>
  </si>
  <si>
    <r>
      <rPr>
        <b/>
        <sz val="12"/>
        <color theme="1"/>
        <rFont val="맑은 고딕"/>
        <family val="3"/>
        <charset val="129"/>
      </rPr>
      <t>화법과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작문</t>
    </r>
    <phoneticPr fontId="1" type="noConversion"/>
  </si>
  <si>
    <r>
      <rPr>
        <b/>
        <sz val="12"/>
        <color theme="1"/>
        <rFont val="맑은 고딕"/>
        <family val="3"/>
        <charset val="129"/>
      </rPr>
      <t>언어와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매체</t>
    </r>
    <phoneticPr fontId="1" type="noConversion"/>
  </si>
  <si>
    <r>
      <rPr>
        <b/>
        <sz val="12"/>
        <color theme="1"/>
        <rFont val="맑은 고딕"/>
        <family val="3"/>
        <charset val="129"/>
      </rPr>
      <t>확률과</t>
    </r>
    <r>
      <rPr>
        <b/>
        <sz val="12"/>
        <color theme="1"/>
        <rFont val="Microsoft Sans Serif"/>
        <family val="2"/>
      </rPr>
      <t xml:space="preserve"> </t>
    </r>
    <r>
      <rPr>
        <b/>
        <sz val="12"/>
        <color theme="1"/>
        <rFont val="맑은 고딕"/>
        <family val="3"/>
        <charset val="129"/>
      </rPr>
      <t>통계</t>
    </r>
    <phoneticPr fontId="1" type="noConversion"/>
  </si>
  <si>
    <r>
      <rPr>
        <sz val="11"/>
        <color theme="1"/>
        <rFont val="맑은 고딕"/>
        <family val="3"/>
        <charset val="129"/>
      </rPr>
      <t>계산기</t>
    </r>
    <r>
      <rPr>
        <sz val="11"/>
        <color theme="1"/>
        <rFont val="Microsoft Sans Serif"/>
        <family val="2"/>
      </rPr>
      <t xml:space="preserve"> &amp; </t>
    </r>
    <r>
      <rPr>
        <sz val="11"/>
        <color theme="1"/>
        <rFont val="맑은 고딕"/>
        <family val="3"/>
        <charset val="129"/>
      </rPr>
      <t>역산기</t>
    </r>
    <phoneticPr fontId="1" type="noConversion"/>
  </si>
  <si>
    <t>2023학년도 대학수학능력시험 9월 모의평가</t>
  </si>
  <si>
    <t xml:space="preserve">2023학년도 대학수학능력시험 9월 모의평가  </t>
  </si>
  <si>
    <r>
      <rPr>
        <sz val="12"/>
        <color theme="1"/>
        <rFont val="맑은 고딕"/>
        <family val="3"/>
        <charset val="129"/>
      </rPr>
      <t>과목</t>
    </r>
  </si>
  <si>
    <t>국어</t>
  </si>
  <si>
    <t>수학</t>
  </si>
  <si>
    <t>남자</t>
  </si>
  <si>
    <t>여자</t>
  </si>
  <si>
    <t>계</t>
  </si>
  <si>
    <r>
      <t>누적</t>
    </r>
    <r>
      <rPr>
        <sz val="9"/>
        <color rgb="FF000000"/>
        <rFont val="맑은 고딕"/>
        <family val="3"/>
        <charset val="129"/>
        <scheme val="minor"/>
      </rPr>
      <t>(</t>
    </r>
    <r>
      <rPr>
        <sz val="9"/>
        <color rgb="FF000000"/>
        <rFont val="돋움"/>
        <family val="3"/>
        <charset val="129"/>
      </rPr>
      <t>계</t>
    </r>
    <r>
      <rPr>
        <sz val="9"/>
        <color rgb="FF000000"/>
        <rFont val="맑은 고딕"/>
        <family val="3"/>
        <charset val="129"/>
        <scheme val="minor"/>
      </rPr>
      <t>)</t>
    </r>
  </si>
  <si>
    <r>
      <rPr>
        <sz val="13"/>
        <color theme="1"/>
        <rFont val="맑은 고딕"/>
        <family val="3"/>
        <charset val="129"/>
      </rPr>
      <t>표준점수</t>
    </r>
    <phoneticPr fontId="1" type="noConversion"/>
  </si>
  <si>
    <r>
      <rPr>
        <sz val="13"/>
        <color theme="1"/>
        <rFont val="맑은 고딕"/>
        <family val="3"/>
        <charset val="129"/>
      </rPr>
      <t>등급</t>
    </r>
    <phoneticPr fontId="1" type="noConversion"/>
  </si>
  <si>
    <r>
      <rPr>
        <sz val="13"/>
        <color theme="1"/>
        <rFont val="맑은 고딕"/>
        <family val="3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</si>
  <si>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시험명</t>
    </r>
  </si>
  <si>
    <r>
      <rPr>
        <sz val="12"/>
        <color theme="1"/>
        <rFont val="맑은 고딕"/>
        <family val="3"/>
        <charset val="129"/>
      </rPr>
      <t>국어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3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3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</si>
  <si>
    <r>
      <rPr>
        <sz val="13"/>
        <color theme="1"/>
        <rFont val="맑은 고딕"/>
        <family val="2"/>
        <charset val="129"/>
      </rPr>
      <t>표준점수</t>
    </r>
    <phoneticPr fontId="1" type="noConversion"/>
  </si>
  <si>
    <r>
      <rPr>
        <sz val="13"/>
        <color theme="1"/>
        <rFont val="맑은 고딕"/>
        <family val="2"/>
        <charset val="129"/>
      </rPr>
      <t>등급</t>
    </r>
    <phoneticPr fontId="1" type="noConversion"/>
  </si>
  <si>
    <r>
      <rPr>
        <sz val="13"/>
        <color theme="1"/>
        <rFont val="맑은 고딕"/>
        <family val="2"/>
        <charset val="129"/>
      </rPr>
      <t>백분위</t>
    </r>
    <phoneticPr fontId="1" type="noConversion"/>
  </si>
  <si>
    <r>
      <rPr>
        <sz val="12"/>
        <color theme="1"/>
        <rFont val="맑은 고딕"/>
        <family val="2"/>
        <charset val="129"/>
      </rPr>
      <t>과목</t>
    </r>
  </si>
  <si>
    <r>
      <rPr>
        <sz val="12"/>
        <color theme="1"/>
        <rFont val="맑은 고딕"/>
        <family val="2"/>
        <charset val="129"/>
      </rPr>
      <t>수학</t>
    </r>
    <r>
      <rPr>
        <sz val="12"/>
        <color theme="1"/>
        <rFont val="Microsoft Sans Serif"/>
        <family val="2"/>
      </rPr>
      <t xml:space="preserve"> (</t>
    </r>
    <r>
      <rPr>
        <sz val="12"/>
        <color theme="1"/>
        <rFont val="맑은 고딕"/>
        <family val="2"/>
        <charset val="129"/>
      </rPr>
      <t>표준점수별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백분위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및</t>
    </r>
    <r>
      <rPr>
        <sz val="12"/>
        <color theme="1"/>
        <rFont val="Microsoft Sans Serif"/>
        <family val="2"/>
      </rPr>
      <t xml:space="preserve"> </t>
    </r>
    <r>
      <rPr>
        <sz val="12"/>
        <color theme="1"/>
        <rFont val="맑은 고딕"/>
        <family val="2"/>
        <charset val="129"/>
      </rPr>
      <t>등급표</t>
    </r>
    <r>
      <rPr>
        <sz val="12"/>
        <color theme="1"/>
        <rFont val="Microsoft Sans Serif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</si>
</sst>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0_);[Red]\(0.00\)"/>
    <numFmt numFmtId="178" formatCode="0_);[Red]\(0\)"/>
    <numFmt numFmtId="179" formatCode="#,##0_);[Red]\(#,##0\)"/>
  </numFmts>
  <fonts count="5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  <family val="2"/>
    </font>
    <font>
      <b/>
      <sz val="18"/>
      <color theme="3"/>
      <name val="맑은 고딕"/>
      <family val="2"/>
      <charset val="129"/>
      <scheme val="major"/>
    </font>
    <font>
      <sz val="11"/>
      <color rgb="FF9C6500"/>
      <name val="맑은 고딕"/>
      <family val="2"/>
      <charset val="129"/>
      <scheme val="minor"/>
    </font>
    <font>
      <u/>
      <sz val="11"/>
      <color rgb="FF0000FF"/>
      <name val="맑은 고딕"/>
      <family val="2"/>
      <charset val="129"/>
      <scheme val="minor"/>
    </font>
    <font>
      <u/>
      <sz val="11"/>
      <color rgb="FF800080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HY견고딕"/>
      <family val="1"/>
      <charset val="129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돋움"/>
      <family val="3"/>
      <charset val="129"/>
    </font>
    <font>
      <sz val="12"/>
      <color theme="1"/>
      <name val="Microsoft Sans Serif"/>
      <family val="2"/>
    </font>
    <font>
      <sz val="12"/>
      <color theme="1"/>
      <name val="맑은 고딕"/>
      <family val="3"/>
      <charset val="129"/>
    </font>
    <font>
      <b/>
      <sz val="12"/>
      <color theme="1"/>
      <name val="Microsoft Sans Serif"/>
      <family val="2"/>
    </font>
    <font>
      <b/>
      <sz val="12"/>
      <color theme="1"/>
      <name val="맑은 고딕"/>
      <family val="3"/>
      <charset val="129"/>
    </font>
    <font>
      <sz val="11"/>
      <color theme="1"/>
      <name val="Microsoft Sans Serif"/>
      <family val="2"/>
    </font>
    <font>
      <sz val="12"/>
      <color theme="1"/>
      <name val="맑은 고딕"/>
      <family val="2"/>
      <charset val="129"/>
    </font>
    <font>
      <b/>
      <sz val="12"/>
      <color rgb="FF0000FF"/>
      <name val="Microsoft Sans Serif"/>
      <family val="2"/>
    </font>
    <font>
      <sz val="13"/>
      <color theme="1"/>
      <name val="맑은 고딕"/>
      <family val="2"/>
      <charset val="129"/>
      <scheme val="minor"/>
    </font>
    <font>
      <sz val="13"/>
      <color theme="1"/>
      <name val="Microsoft Sans Serif"/>
      <family val="2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돋움"/>
      <family val="3"/>
      <charset val="129"/>
    </font>
    <font>
      <sz val="11"/>
      <name val="Microsoft Sans Serif"/>
      <family val="2"/>
    </font>
    <font>
      <sz val="13"/>
      <name val="Microsoft Sans Serif"/>
      <family val="2"/>
    </font>
    <font>
      <sz val="13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3"/>
      <color theme="1"/>
      <name val="맑은 고딕"/>
      <family val="2"/>
      <charset val="129"/>
    </font>
    <font>
      <sz val="13"/>
      <color theme="0"/>
      <name val="맑은 고딕"/>
      <family val="2"/>
      <charset val="129"/>
      <scheme val="minor"/>
    </font>
    <font>
      <sz val="13"/>
      <color theme="0"/>
      <name val="맑은 고딕"/>
      <family val="3"/>
      <charset val="129"/>
      <scheme val="minor"/>
    </font>
    <font>
      <sz val="13"/>
      <color theme="0"/>
      <name val="돋움"/>
      <family val="3"/>
      <charset val="129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</fills>
  <borders count="9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505050"/>
      </right>
      <top/>
      <bottom style="medium">
        <color rgb="FF505050"/>
      </bottom>
      <diagonal/>
    </border>
    <border>
      <left style="medium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medium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thin">
        <color rgb="FF505050"/>
      </left>
      <right style="medium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medium">
        <color rgb="FF505050"/>
      </top>
      <bottom style="thin">
        <color indexed="64"/>
      </bottom>
      <diagonal/>
    </border>
    <border>
      <left/>
      <right style="medium">
        <color indexed="64"/>
      </right>
      <top style="medium">
        <color rgb="FF50505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/>
      <right style="medium">
        <color rgb="FF505050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505050"/>
      </bottom>
      <diagonal/>
    </border>
    <border>
      <left/>
      <right style="medium">
        <color indexed="64"/>
      </right>
      <top style="thin">
        <color indexed="64"/>
      </top>
      <bottom style="medium">
        <color rgb="FF505050"/>
      </bottom>
      <diagonal/>
    </border>
    <border>
      <left style="medium">
        <color indexed="64"/>
      </left>
      <right style="thin">
        <color indexed="64"/>
      </right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 style="medium">
        <color rgb="FF00000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medium">
        <color indexed="64"/>
      </top>
      <bottom style="thin">
        <color rgb="FF505050"/>
      </bottom>
      <diagonal/>
    </border>
    <border>
      <left style="thin">
        <color rgb="FF505050"/>
      </left>
      <right style="medium">
        <color indexed="64"/>
      </right>
      <top style="medium">
        <color indexed="64"/>
      </top>
      <bottom style="thin">
        <color rgb="FF505050"/>
      </bottom>
      <diagonal/>
    </border>
    <border>
      <left style="medium">
        <color indexed="64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medium">
        <color indexed="64"/>
      </bottom>
      <diagonal/>
    </border>
    <border>
      <left style="thin">
        <color rgb="FF505050"/>
      </left>
      <right style="medium">
        <color indexed="64"/>
      </right>
      <top style="thin">
        <color rgb="FF505050"/>
      </top>
      <bottom style="medium">
        <color indexed="64"/>
      </bottom>
      <diagonal/>
    </border>
    <border>
      <left style="medium">
        <color rgb="FF808080"/>
      </left>
      <right style="medium">
        <color rgb="FF000000"/>
      </right>
      <top style="thin">
        <color rgb="FF00000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808080"/>
      </bottom>
      <diagonal/>
    </border>
    <border>
      <left/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000000"/>
      </bottom>
      <diagonal/>
    </border>
    <border>
      <left style="medium">
        <color rgb="FF808080"/>
      </left>
      <right style="medium">
        <color rgb="FF000000"/>
      </right>
      <top style="medium">
        <color rgb="FF808080"/>
      </top>
      <bottom style="thin">
        <color rgb="FF000000"/>
      </bottom>
      <diagonal/>
    </border>
  </borders>
  <cellStyleXfs count="53">
    <xf numFmtId="0" fontId="0" fillId="0" borderId="0">
      <alignment vertical="center"/>
    </xf>
    <xf numFmtId="0" fontId="2" fillId="0" borderId="0"/>
    <xf numFmtId="0" fontId="5" fillId="0" borderId="21" applyNumberFormat="0" applyFill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24" applyNumberFormat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9" borderId="2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8" applyNumberFormat="0" applyFont="0" applyAlignment="0" applyProtection="0">
      <alignment vertical="center"/>
    </xf>
    <xf numFmtId="0" fontId="2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9" fillId="0" borderId="0"/>
    <xf numFmtId="0" fontId="19" fillId="0" borderId="0"/>
    <xf numFmtId="9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265">
    <xf numFmtId="0" fontId="0" fillId="0" borderId="0" xfId="0">
      <alignment vertical="center"/>
    </xf>
    <xf numFmtId="176" fontId="0" fillId="3" borderId="4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48" xfId="0" applyNumberFormat="1" applyBorder="1" applyAlignment="1">
      <alignment horizontal="center" vertical="center"/>
    </xf>
    <xf numFmtId="176" fontId="3" fillId="0" borderId="44" xfId="1" applyNumberFormat="1" applyFont="1" applyBorder="1" applyAlignment="1">
      <alignment horizontal="center" vertical="center"/>
    </xf>
    <xf numFmtId="176" fontId="3" fillId="0" borderId="58" xfId="1" applyNumberFormat="1" applyFont="1" applyBorder="1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left" vertical="center" wrapText="1"/>
    </xf>
    <xf numFmtId="3" fontId="24" fillId="0" borderId="66" xfId="0" applyNumberFormat="1" applyFont="1" applyBorder="1" applyAlignment="1">
      <alignment horizontal="left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0" fillId="3" borderId="2" xfId="0" applyNumberFormat="1" applyFill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0" fillId="0" borderId="15" xfId="0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6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26" fillId="2" borderId="6" xfId="0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6" fillId="2" borderId="3" xfId="0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2" fontId="25" fillId="0" borderId="20" xfId="0" applyNumberFormat="1" applyFont="1" applyBorder="1" applyAlignment="1">
      <alignment horizontal="center" vertical="center"/>
    </xf>
    <xf numFmtId="0" fontId="29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1" fillId="0" borderId="84" xfId="0" applyFont="1" applyBorder="1" applyAlignment="1">
      <alignment horizontal="center" vertical="center"/>
    </xf>
    <xf numFmtId="179" fontId="31" fillId="0" borderId="84" xfId="0" applyNumberFormat="1" applyFont="1" applyBorder="1" applyAlignment="1">
      <alignment horizontal="center" vertical="center"/>
    </xf>
    <xf numFmtId="0" fontId="31" fillId="0" borderId="84" xfId="34" applyFont="1" applyBorder="1" applyAlignment="1">
      <alignment horizontal="center" vertical="center"/>
    </xf>
    <xf numFmtId="179" fontId="31" fillId="0" borderId="84" xfId="34" applyNumberFormat="1" applyFont="1" applyBorder="1" applyAlignment="1">
      <alignment horizontal="center" vertical="center"/>
    </xf>
    <xf numFmtId="176" fontId="3" fillId="0" borderId="45" xfId="1" applyNumberFormat="1" applyFont="1" applyBorder="1" applyAlignment="1">
      <alignment horizontal="center" vertical="center"/>
    </xf>
    <xf numFmtId="176" fontId="3" fillId="0" borderId="75" xfId="1" applyNumberFormat="1" applyFont="1" applyBorder="1" applyAlignment="1">
      <alignment horizontal="center" vertical="center"/>
    </xf>
    <xf numFmtId="176" fontId="3" fillId="0" borderId="74" xfId="1" applyNumberFormat="1" applyFont="1" applyBorder="1" applyAlignment="1">
      <alignment horizontal="center" vertical="center"/>
    </xf>
    <xf numFmtId="38" fontId="31" fillId="0" borderId="84" xfId="45" applyNumberFormat="1" applyFont="1" applyBorder="1" applyAlignment="1">
      <alignment horizontal="center" vertical="center"/>
    </xf>
    <xf numFmtId="38" fontId="31" fillId="0" borderId="84" xfId="34" applyNumberFormat="1" applyFont="1" applyBorder="1" applyAlignment="1">
      <alignment horizontal="center" vertical="center"/>
    </xf>
    <xf numFmtId="0" fontId="25" fillId="3" borderId="0" xfId="0" applyFont="1" applyFill="1">
      <alignment vertical="center"/>
    </xf>
    <xf numFmtId="0" fontId="25" fillId="0" borderId="0" xfId="0" applyFont="1">
      <alignment vertical="center"/>
    </xf>
    <xf numFmtId="0" fontId="0" fillId="2" borderId="76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hidden="1"/>
    </xf>
    <xf numFmtId="0" fontId="0" fillId="3" borderId="77" xfId="0" applyFill="1" applyBorder="1" applyAlignment="1" applyProtection="1">
      <alignment horizontal="center" vertical="center"/>
      <protection hidden="1"/>
    </xf>
    <xf numFmtId="0" fontId="0" fillId="2" borderId="73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>
      <alignment vertical="center"/>
    </xf>
    <xf numFmtId="0" fontId="32" fillId="3" borderId="0" xfId="0" applyFont="1" applyFill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2" fillId="3" borderId="0" xfId="0" applyFont="1" applyFill="1">
      <alignment vertical="center"/>
    </xf>
    <xf numFmtId="0" fontId="32" fillId="3" borderId="5" xfId="0" applyFont="1" applyFill="1" applyBorder="1" applyAlignment="1">
      <alignment horizontal="center" vertical="center"/>
    </xf>
    <xf numFmtId="0" fontId="36" fillId="3" borderId="0" xfId="0" applyFont="1" applyFill="1">
      <alignment vertical="center"/>
    </xf>
    <xf numFmtId="0" fontId="36" fillId="3" borderId="0" xfId="0" applyFont="1" applyFill="1" applyAlignment="1">
      <alignment horizontal="center"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19" xfId="0" applyFont="1" applyFill="1" applyBorder="1" applyAlignment="1" applyProtection="1">
      <alignment horizontal="center" vertical="center"/>
      <protection locked="0"/>
    </xf>
    <xf numFmtId="0" fontId="34" fillId="3" borderId="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1" fontId="32" fillId="3" borderId="4" xfId="0" applyNumberFormat="1" applyFont="1" applyFill="1" applyBorder="1" applyAlignment="1">
      <alignment horizontal="center" vertical="center"/>
    </xf>
    <xf numFmtId="1" fontId="32" fillId="3" borderId="2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178" fontId="32" fillId="0" borderId="2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7" fontId="32" fillId="0" borderId="19" xfId="0" applyNumberFormat="1" applyFont="1" applyBorder="1" applyAlignment="1">
      <alignment horizontal="center" vertical="center"/>
    </xf>
    <xf numFmtId="177" fontId="32" fillId="0" borderId="20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3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center" vertical="center" wrapText="1"/>
    </xf>
    <xf numFmtId="3" fontId="24" fillId="0" borderId="63" xfId="0" applyNumberFormat="1" applyFont="1" applyBorder="1" applyAlignment="1">
      <alignment horizontal="center" vertical="center" wrapText="1"/>
    </xf>
    <xf numFmtId="3" fontId="24" fillId="0" borderId="62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right" vertical="center" wrapText="1"/>
    </xf>
    <xf numFmtId="3" fontId="24" fillId="0" borderId="65" xfId="0" applyNumberFormat="1" applyFont="1" applyBorder="1" applyAlignment="1">
      <alignment horizontal="center" vertical="center" wrapText="1"/>
    </xf>
    <xf numFmtId="3" fontId="24" fillId="0" borderId="66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right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3" fontId="24" fillId="0" borderId="91" xfId="0" applyNumberFormat="1" applyFont="1" applyBorder="1" applyAlignment="1">
      <alignment horizontal="left" vertical="center" wrapText="1"/>
    </xf>
    <xf numFmtId="3" fontId="24" fillId="0" borderId="60" xfId="0" applyNumberFormat="1" applyFont="1" applyBorder="1" applyAlignment="1">
      <alignment horizontal="left" vertical="center" wrapText="1"/>
    </xf>
    <xf numFmtId="3" fontId="24" fillId="0" borderId="62" xfId="0" applyNumberFormat="1" applyFont="1" applyBorder="1" applyAlignment="1">
      <alignment horizontal="left" vertical="center" wrapText="1"/>
    </xf>
    <xf numFmtId="3" fontId="24" fillId="0" borderId="65" xfId="0" applyNumberFormat="1" applyFont="1" applyBorder="1" applyAlignment="1">
      <alignment horizontal="left" vertical="center" wrapText="1"/>
    </xf>
    <xf numFmtId="177" fontId="32" fillId="0" borderId="18" xfId="0" applyNumberFormat="1" applyFont="1" applyBorder="1" applyAlignment="1">
      <alignment horizontal="center" vertical="center"/>
    </xf>
    <xf numFmtId="178" fontId="32" fillId="0" borderId="18" xfId="0" applyNumberFormat="1" applyFont="1" applyBorder="1" applyAlignment="1">
      <alignment horizontal="center" vertical="center"/>
    </xf>
    <xf numFmtId="0" fontId="39" fillId="3" borderId="0" xfId="0" applyFont="1" applyFill="1">
      <alignment vertical="center"/>
    </xf>
    <xf numFmtId="0" fontId="39" fillId="3" borderId="0" xfId="0" applyFont="1" applyFill="1" applyAlignment="1">
      <alignment horizontal="center" vertical="center"/>
    </xf>
    <xf numFmtId="0" fontId="39" fillId="0" borderId="0" xfId="0" applyFont="1">
      <alignment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2" fillId="36" borderId="95" xfId="0" applyFont="1" applyFill="1" applyBorder="1" applyAlignment="1">
      <alignment horizontal="center" vertical="center" wrapText="1"/>
    </xf>
    <xf numFmtId="0" fontId="42" fillId="36" borderId="96" xfId="0" applyFont="1" applyFill="1" applyBorder="1" applyAlignment="1">
      <alignment horizontal="right" vertical="center" wrapText="1"/>
    </xf>
    <xf numFmtId="0" fontId="42" fillId="36" borderId="96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center" vertical="center" wrapText="1"/>
    </xf>
    <xf numFmtId="0" fontId="42" fillId="36" borderId="97" xfId="0" applyFont="1" applyFill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65" xfId="0" applyFont="1" applyBorder="1" applyAlignment="1">
      <alignment horizontal="left" vertical="center" wrapText="1"/>
    </xf>
    <xf numFmtId="0" fontId="24" fillId="0" borderId="66" xfId="0" applyFont="1" applyBorder="1" applyAlignment="1">
      <alignment horizontal="left" vertical="center" wrapText="1"/>
    </xf>
    <xf numFmtId="176" fontId="43" fillId="0" borderId="45" xfId="1" applyNumberFormat="1" applyFont="1" applyBorder="1" applyAlignment="1">
      <alignment horizontal="center" vertical="center"/>
    </xf>
    <xf numFmtId="176" fontId="43" fillId="0" borderId="75" xfId="1" applyNumberFormat="1" applyFont="1" applyBorder="1" applyAlignment="1">
      <alignment horizontal="center" vertical="center"/>
    </xf>
    <xf numFmtId="176" fontId="36" fillId="3" borderId="4" xfId="0" applyNumberFormat="1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178" fontId="40" fillId="0" borderId="67" xfId="0" applyNumberFormat="1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78" fontId="40" fillId="0" borderId="19" xfId="0" applyNumberFormat="1" applyFont="1" applyBorder="1" applyAlignment="1">
      <alignment horizontal="center" vertical="center"/>
    </xf>
    <xf numFmtId="176" fontId="44" fillId="0" borderId="75" xfId="1" applyNumberFormat="1" applyFont="1" applyBorder="1" applyAlignment="1">
      <alignment horizontal="center" vertical="center"/>
    </xf>
    <xf numFmtId="176" fontId="40" fillId="3" borderId="4" xfId="0" applyNumberFormat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178" fontId="40" fillId="0" borderId="20" xfId="0" applyNumberFormat="1" applyFont="1" applyBorder="1" applyAlignment="1">
      <alignment horizontal="center" vertical="center"/>
    </xf>
    <xf numFmtId="176" fontId="44" fillId="0" borderId="74" xfId="1" applyNumberFormat="1" applyFont="1" applyBorder="1" applyAlignment="1">
      <alignment horizontal="center" vertical="center"/>
    </xf>
    <xf numFmtId="176" fontId="40" fillId="3" borderId="2" xfId="0" applyNumberFormat="1" applyFont="1" applyFill="1" applyBorder="1" applyAlignment="1">
      <alignment horizontal="center" vertical="center"/>
    </xf>
    <xf numFmtId="176" fontId="36" fillId="3" borderId="5" xfId="0" applyNumberFormat="1" applyFont="1" applyFill="1" applyBorder="1" applyAlignment="1">
      <alignment horizontal="center" vertical="center"/>
    </xf>
    <xf numFmtId="0" fontId="40" fillId="2" borderId="69" xfId="0" applyFont="1" applyFill="1" applyBorder="1" applyAlignment="1">
      <alignment horizontal="center" vertical="center"/>
    </xf>
    <xf numFmtId="0" fontId="40" fillId="2" borderId="70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39" fillId="2" borderId="57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9" xfId="0" applyFont="1" applyFill="1" applyBorder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0" fontId="44" fillId="0" borderId="5" xfId="51" applyNumberFormat="1" applyFont="1" applyBorder="1" applyAlignment="1">
      <alignment horizontal="center" vertical="center"/>
    </xf>
    <xf numFmtId="10" fontId="44" fillId="0" borderId="18" xfId="51" applyNumberFormat="1" applyFont="1" applyBorder="1" applyAlignment="1">
      <alignment horizontal="center" vertical="center"/>
    </xf>
    <xf numFmtId="176" fontId="44" fillId="0" borderId="47" xfId="1" applyNumberFormat="1" applyFont="1" applyBorder="1" applyAlignment="1">
      <alignment horizontal="center" vertical="center"/>
    </xf>
    <xf numFmtId="10" fontId="44" fillId="0" borderId="7" xfId="51" applyNumberFormat="1" applyFont="1" applyBorder="1" applyAlignment="1">
      <alignment horizontal="center" vertical="center"/>
    </xf>
    <xf numFmtId="176" fontId="40" fillId="0" borderId="7" xfId="0" applyNumberFormat="1" applyFont="1" applyBorder="1" applyAlignment="1">
      <alignment horizontal="center" vertical="center"/>
    </xf>
    <xf numFmtId="10" fontId="44" fillId="0" borderId="67" xfId="51" applyNumberFormat="1" applyFont="1" applyBorder="1" applyAlignment="1">
      <alignment horizontal="center" vertical="center"/>
    </xf>
    <xf numFmtId="10" fontId="44" fillId="0" borderId="17" xfId="51" applyNumberFormat="1" applyFont="1" applyBorder="1" applyAlignment="1">
      <alignment horizontal="center" vertical="center"/>
    </xf>
    <xf numFmtId="10" fontId="44" fillId="0" borderId="68" xfId="51" applyNumberFormat="1" applyFont="1" applyBorder="1" applyAlignment="1">
      <alignment horizontal="center" vertical="center"/>
    </xf>
    <xf numFmtId="0" fontId="32" fillId="2" borderId="85" xfId="0" applyFont="1" applyFill="1" applyBorder="1" applyAlignment="1">
      <alignment horizontal="center" vertical="center"/>
    </xf>
    <xf numFmtId="0" fontId="46" fillId="2" borderId="15" xfId="0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0" fontId="32" fillId="2" borderId="88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46" fillId="3" borderId="0" xfId="0" applyFont="1" applyFill="1">
      <alignment vertical="center"/>
    </xf>
    <xf numFmtId="3" fontId="32" fillId="0" borderId="14" xfId="0" applyNumberFormat="1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/>
    </xf>
    <xf numFmtId="0" fontId="39" fillId="3" borderId="0" xfId="0" quotePrefix="1" applyFont="1" applyFill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176" fontId="40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76" fontId="40" fillId="0" borderId="2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46" fillId="2" borderId="52" xfId="0" applyFont="1" applyFill="1" applyBorder="1" applyAlignment="1">
      <alignment horizontal="center" vertical="center"/>
    </xf>
    <xf numFmtId="0" fontId="46" fillId="0" borderId="53" xfId="0" applyFont="1" applyBorder="1" applyAlignment="1">
      <alignment horizontal="center" vertical="center"/>
    </xf>
    <xf numFmtId="0" fontId="46" fillId="2" borderId="57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/>
    </xf>
    <xf numFmtId="0" fontId="46" fillId="2" borderId="56" xfId="0" applyFont="1" applyFill="1" applyBorder="1" applyAlignment="1">
      <alignment horizontal="center" vertical="center"/>
    </xf>
    <xf numFmtId="0" fontId="46" fillId="0" borderId="35" xfId="0" applyFont="1" applyBorder="1" applyAlignment="1">
      <alignment horizontal="center" vertical="center"/>
    </xf>
    <xf numFmtId="10" fontId="44" fillId="0" borderId="4" xfId="51" applyNumberFormat="1" applyFont="1" applyBorder="1" applyAlignment="1">
      <alignment horizontal="center" vertical="center"/>
    </xf>
    <xf numFmtId="10" fontId="44" fillId="0" borderId="2" xfId="51" applyNumberFormat="1" applyFont="1" applyBorder="1" applyAlignment="1">
      <alignment horizontal="center" vertical="center"/>
    </xf>
    <xf numFmtId="10" fontId="3" fillId="0" borderId="5" xfId="51" applyNumberFormat="1" applyFont="1" applyBorder="1" applyAlignment="1">
      <alignment horizontal="center" vertical="center"/>
    </xf>
    <xf numFmtId="10" fontId="3" fillId="0" borderId="4" xfId="51" applyNumberFormat="1" applyFont="1" applyBorder="1" applyAlignment="1">
      <alignment horizontal="center" vertical="center"/>
    </xf>
    <xf numFmtId="10" fontId="3" fillId="0" borderId="2" xfId="51" applyNumberFormat="1" applyFont="1" applyBorder="1" applyAlignment="1">
      <alignment horizontal="center" vertical="center"/>
    </xf>
    <xf numFmtId="10" fontId="3" fillId="0" borderId="48" xfId="51" applyNumberFormat="1" applyFont="1" applyBorder="1" applyAlignment="1">
      <alignment horizontal="center" vertical="center"/>
    </xf>
    <xf numFmtId="10" fontId="3" fillId="0" borderId="42" xfId="51" applyNumberFormat="1" applyFont="1" applyBorder="1" applyAlignment="1">
      <alignment horizontal="center" vertical="center"/>
    </xf>
    <xf numFmtId="10" fontId="44" fillId="0" borderId="19" xfId="51" applyNumberFormat="1" applyFont="1" applyBorder="1" applyAlignment="1">
      <alignment horizontal="center" vertical="center"/>
    </xf>
    <xf numFmtId="10" fontId="44" fillId="0" borderId="20" xfId="51" applyNumberFormat="1" applyFont="1" applyBorder="1" applyAlignment="1">
      <alignment horizontal="center" vertical="center"/>
    </xf>
    <xf numFmtId="10" fontId="3" fillId="0" borderId="18" xfId="51" applyNumberFormat="1" applyFont="1" applyBorder="1" applyAlignment="1">
      <alignment horizontal="center" vertical="center"/>
    </xf>
    <xf numFmtId="10" fontId="3" fillId="0" borderId="19" xfId="51" applyNumberFormat="1" applyFont="1" applyBorder="1" applyAlignment="1">
      <alignment horizontal="center" vertical="center"/>
    </xf>
    <xf numFmtId="10" fontId="3" fillId="0" borderId="20" xfId="51" applyNumberFormat="1" applyFont="1" applyBorder="1" applyAlignment="1">
      <alignment horizontal="center" vertical="center"/>
    </xf>
    <xf numFmtId="10" fontId="3" fillId="0" borderId="40" xfId="51" applyNumberFormat="1" applyFont="1" applyBorder="1" applyAlignment="1">
      <alignment horizontal="center" vertical="center"/>
    </xf>
    <xf numFmtId="10" fontId="3" fillId="0" borderId="43" xfId="51" applyNumberFormat="1" applyFont="1" applyBorder="1" applyAlignment="1">
      <alignment horizontal="center" vertical="center"/>
    </xf>
    <xf numFmtId="0" fontId="42" fillId="36" borderId="92" xfId="0" applyFont="1" applyFill="1" applyBorder="1" applyAlignment="1">
      <alignment horizontal="center" vertical="center" wrapText="1"/>
    </xf>
    <xf numFmtId="0" fontId="42" fillId="36" borderId="93" xfId="0" applyFont="1" applyFill="1" applyBorder="1" applyAlignment="1">
      <alignment horizontal="center" vertical="center" wrapText="1"/>
    </xf>
    <xf numFmtId="0" fontId="42" fillId="36" borderId="94" xfId="0" applyFont="1" applyFill="1" applyBorder="1" applyAlignment="1">
      <alignment horizontal="center" vertical="center" wrapText="1"/>
    </xf>
    <xf numFmtId="0" fontId="36" fillId="3" borderId="37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36" fillId="3" borderId="42" xfId="0" applyFont="1" applyFill="1" applyBorder="1" applyAlignment="1">
      <alignment horizontal="center" vertical="center"/>
    </xf>
    <xf numFmtId="0" fontId="36" fillId="3" borderId="43" xfId="0" applyFont="1" applyFill="1" applyBorder="1" applyAlignment="1">
      <alignment horizontal="center" vertical="center"/>
    </xf>
    <xf numFmtId="0" fontId="38" fillId="3" borderId="2" xfId="0" applyFont="1" applyFill="1" applyBorder="1" applyAlignment="1" applyProtection="1">
      <alignment horizontal="center" vertical="center"/>
      <protection locked="0"/>
    </xf>
    <xf numFmtId="0" fontId="38" fillId="3" borderId="20" xfId="0" applyFont="1" applyFill="1" applyBorder="1" applyAlignment="1" applyProtection="1">
      <alignment horizontal="center" vertical="center"/>
      <protection locked="0"/>
    </xf>
    <xf numFmtId="0" fontId="26" fillId="35" borderId="82" xfId="0" applyFont="1" applyFill="1" applyBorder="1" applyAlignment="1">
      <alignment horizontal="center" vertical="center"/>
    </xf>
    <xf numFmtId="0" fontId="26" fillId="35" borderId="83" xfId="0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6" fillId="35" borderId="11" xfId="0" applyFont="1" applyFill="1" applyBorder="1" applyAlignment="1">
      <alignment horizontal="center" vertical="center"/>
    </xf>
    <xf numFmtId="0" fontId="26" fillId="35" borderId="10" xfId="0" applyFont="1" applyFill="1" applyBorder="1" applyAlignment="1">
      <alignment horizontal="center" vertical="center"/>
    </xf>
    <xf numFmtId="0" fontId="26" fillId="35" borderId="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67" xfId="0" applyFont="1" applyFill="1" applyBorder="1" applyAlignment="1">
      <alignment horizontal="center" vertical="center"/>
    </xf>
    <xf numFmtId="0" fontId="27" fillId="2" borderId="79" xfId="0" applyFont="1" applyFill="1" applyBorder="1" applyAlignment="1">
      <alignment horizontal="center" vertical="center"/>
    </xf>
    <xf numFmtId="0" fontId="27" fillId="2" borderId="80" xfId="0" applyFont="1" applyFill="1" applyBorder="1" applyAlignment="1">
      <alignment horizontal="center" vertical="center"/>
    </xf>
    <xf numFmtId="0" fontId="27" fillId="2" borderId="8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7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67" xfId="0" applyFont="1" applyFill="1" applyBorder="1" applyAlignment="1">
      <alignment horizontal="center" vertical="center"/>
    </xf>
    <xf numFmtId="0" fontId="38" fillId="3" borderId="78" xfId="0" applyFont="1" applyFill="1" applyBorder="1" applyAlignment="1" applyProtection="1">
      <alignment horizontal="center" vertical="center"/>
      <protection locked="0"/>
    </xf>
    <xf numFmtId="0" fontId="38" fillId="3" borderId="77" xfId="0" applyFont="1" applyFill="1" applyBorder="1" applyAlignment="1" applyProtection="1">
      <alignment horizontal="center" vertical="center"/>
      <protection locked="0"/>
    </xf>
    <xf numFmtId="0" fontId="27" fillId="2" borderId="30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2" borderId="33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3" borderId="86" xfId="0" applyFont="1" applyFill="1" applyBorder="1" applyAlignment="1">
      <alignment horizontal="center" vertical="center"/>
    </xf>
    <xf numFmtId="0" fontId="32" fillId="3" borderId="87" xfId="0" applyFont="1" applyFill="1" applyBorder="1" applyAlignment="1">
      <alignment horizontal="center" vertical="center"/>
    </xf>
    <xf numFmtId="0" fontId="32" fillId="3" borderId="89" xfId="0" applyFont="1" applyFill="1" applyBorder="1" applyAlignment="1">
      <alignment horizontal="center" vertical="center"/>
    </xf>
    <xf numFmtId="0" fontId="32" fillId="3" borderId="90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51" xfId="0" applyFont="1" applyFill="1" applyBorder="1" applyAlignment="1">
      <alignment horizontal="center" vertical="center"/>
    </xf>
    <xf numFmtId="0" fontId="32" fillId="3" borderId="54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48" fillId="0" borderId="0" xfId="0" applyFont="1" applyBorder="1">
      <alignment vertical="center"/>
    </xf>
    <xf numFmtId="0" fontId="48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 wrapText="1"/>
    </xf>
    <xf numFmtId="0" fontId="50" fillId="0" borderId="0" xfId="45" applyFont="1" applyBorder="1" applyAlignment="1">
      <alignment horizontal="center" vertical="center"/>
    </xf>
  </cellXfs>
  <cellStyles count="53">
    <cellStyle name="20% - 강조색1" xfId="17" builtinId="30" customBuiltin="1"/>
    <cellStyle name="20% - 강조색2" xfId="20" builtinId="34" customBuiltin="1"/>
    <cellStyle name="20% - 강조색3" xfId="23" builtinId="38" customBuiltin="1"/>
    <cellStyle name="20% - 강조색4" xfId="26" builtinId="42" customBuiltin="1"/>
    <cellStyle name="20% - 강조색5" xfId="29" builtinId="46" customBuiltin="1"/>
    <cellStyle name="20% - 강조색6" xfId="32" builtinId="50" customBuiltin="1"/>
    <cellStyle name="40% - 강조색1" xfId="18" builtinId="31" customBuiltin="1"/>
    <cellStyle name="40% - 강조색2" xfId="21" builtinId="35" customBuiltin="1"/>
    <cellStyle name="40% - 강조색3" xfId="24" builtinId="39" customBuiltin="1"/>
    <cellStyle name="40% - 강조색4" xfId="27" builtinId="43" customBuiltin="1"/>
    <cellStyle name="40% - 강조색5" xfId="30" builtinId="47" customBuiltin="1"/>
    <cellStyle name="40% - 강조색6" xfId="33" builtinId="51" customBuiltin="1"/>
    <cellStyle name="60% - 강조색1 2" xfId="37" xr:uid="{00000000-0005-0000-0000-000032000000}"/>
    <cellStyle name="60% - 강조색2 2" xfId="38" xr:uid="{00000000-0005-0000-0000-000033000000}"/>
    <cellStyle name="60% - 강조색3 2" xfId="39" xr:uid="{00000000-0005-0000-0000-000034000000}"/>
    <cellStyle name="60% - 강조색4 2" xfId="40" xr:uid="{00000000-0005-0000-0000-000035000000}"/>
    <cellStyle name="60% - 강조색5 2" xfId="41" xr:uid="{00000000-0005-0000-0000-000036000000}"/>
    <cellStyle name="60% - 강조색6 2" xfId="42" xr:uid="{00000000-0005-0000-0000-000037000000}"/>
    <cellStyle name="강조색1" xfId="16" builtinId="29" customBuiltin="1"/>
    <cellStyle name="강조색2" xfId="19" builtinId="33" customBuiltin="1"/>
    <cellStyle name="강조색3" xfId="22" builtinId="37" customBuiltin="1"/>
    <cellStyle name="강조색4" xfId="25" builtinId="41" customBuiltin="1"/>
    <cellStyle name="강조색5" xfId="28" builtinId="45" customBuiltin="1"/>
    <cellStyle name="강조색6" xfId="31" builtinId="49" customBuiltin="1"/>
    <cellStyle name="경고문" xfId="13" builtinId="11" customBuiltin="1"/>
    <cellStyle name="계산" xfId="10" builtinId="22" customBuiltin="1"/>
    <cellStyle name="나쁨" xfId="7" builtinId="27" customBuiltin="1"/>
    <cellStyle name="메모 2" xfId="44" xr:uid="{00000000-0005-0000-0000-00001B000000}"/>
    <cellStyle name="백분율" xfId="51" builtinId="5"/>
    <cellStyle name="보통 2" xfId="36" xr:uid="{00000000-0005-0000-0000-000039000000}"/>
    <cellStyle name="설명 텍스트" xfId="14" builtinId="53" customBuiltin="1"/>
    <cellStyle name="셀 확인" xfId="12" builtinId="23" customBuiltin="1"/>
    <cellStyle name="쉼표 [0] 2" xfId="52" xr:uid="{6E352231-5B6B-45B8-BB24-AC2C254C787A}"/>
    <cellStyle name="연결된 셀" xfId="11" builtinId="24" customBuiltin="1"/>
    <cellStyle name="열어 본 하이퍼링크 2" xfId="47" xr:uid="{00000000-0005-0000-0000-000020000000}"/>
    <cellStyle name="요약" xfId="15" builtinId="25" customBuiltin="1"/>
    <cellStyle name="입력" xfId="8" builtinId="20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35" xr:uid="{00000000-0005-0000-0000-00003B000000}"/>
    <cellStyle name="좋음" xfId="6" builtinId="26" customBuiltin="1"/>
    <cellStyle name="출력" xfId="9" builtinId="21" customBuiltin="1"/>
    <cellStyle name="표준" xfId="0" builtinId="0"/>
    <cellStyle name="표준 2" xfId="34" xr:uid="{00000000-0005-0000-0000-00002B000000}"/>
    <cellStyle name="표준 3" xfId="45" xr:uid="{00000000-0005-0000-0000-00002C000000}"/>
    <cellStyle name="표준 3 2" xfId="49" xr:uid="{00000000-0005-0000-0000-00002D000000}"/>
    <cellStyle name="표준 4" xfId="1" xr:uid="{2FF9B68B-8794-4F1F-9B6D-29886EAF3713}"/>
    <cellStyle name="표준 4 2" xfId="43" xr:uid="{00000000-0005-0000-0000-00002E000000}"/>
    <cellStyle name="표준 4 3" xfId="50" xr:uid="{7DE1655F-D382-4187-A654-AE792D843963}"/>
    <cellStyle name="표준 5" xfId="48" xr:uid="{00000000-0005-0000-0000-00002F000000}"/>
    <cellStyle name="하이퍼링크 2" xfId="46" xr:uid="{00000000-0005-0000-0000-000030000000}"/>
  </cellStyles>
  <dxfs count="5"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00FF"/>
      <color rgb="FFCCFFCC"/>
      <color rgb="FF00CCFF"/>
      <color rgb="FFFF00FF"/>
      <color rgb="FFFFFF99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C3CE-17EB-47DF-B598-C7487F2B56E7}">
  <sheetPr>
    <pageSetUpPr fitToPage="1"/>
  </sheetPr>
  <dimension ref="B2:K116"/>
  <sheetViews>
    <sheetView workbookViewId="0">
      <selection activeCell="C102" sqref="C102"/>
    </sheetView>
  </sheetViews>
  <sheetFormatPr defaultRowHeight="17"/>
  <sheetData>
    <row r="2" spans="2:11" ht="17.5" thickBot="1"/>
    <row r="3" spans="2:11" ht="17.5" thickBot="1">
      <c r="B3" s="209" t="s">
        <v>60</v>
      </c>
      <c r="C3" s="210"/>
      <c r="D3" s="210"/>
      <c r="E3" s="210"/>
      <c r="F3" s="211"/>
      <c r="G3" s="209" t="s">
        <v>61</v>
      </c>
      <c r="H3" s="210"/>
      <c r="I3" s="210"/>
      <c r="J3" s="210"/>
      <c r="K3" s="211"/>
    </row>
    <row r="4" spans="2:11">
      <c r="B4" s="127" t="s">
        <v>8</v>
      </c>
      <c r="C4" s="128" t="s">
        <v>62</v>
      </c>
      <c r="D4" s="128" t="s">
        <v>63</v>
      </c>
      <c r="E4" s="129" t="s">
        <v>64</v>
      </c>
      <c r="F4" s="130" t="s">
        <v>65</v>
      </c>
      <c r="G4" s="127" t="s">
        <v>8</v>
      </c>
      <c r="H4" s="129" t="s">
        <v>62</v>
      </c>
      <c r="I4" s="129" t="s">
        <v>63</v>
      </c>
      <c r="J4" s="129" t="s">
        <v>64</v>
      </c>
      <c r="K4" s="131" t="s">
        <v>65</v>
      </c>
    </row>
    <row r="5" spans="2:11" ht="17.5" thickBot="1">
      <c r="B5" s="8">
        <v>140</v>
      </c>
      <c r="C5" s="132">
        <v>197</v>
      </c>
      <c r="D5" s="132">
        <v>146</v>
      </c>
      <c r="E5" s="15">
        <v>343</v>
      </c>
      <c r="F5" s="106">
        <v>343</v>
      </c>
      <c r="G5" s="8">
        <v>145</v>
      </c>
      <c r="H5" s="115">
        <v>1261</v>
      </c>
      <c r="I5" s="15">
        <v>341</v>
      </c>
      <c r="J5" s="115">
        <v>1607</v>
      </c>
      <c r="K5" s="116">
        <v>1607</v>
      </c>
    </row>
    <row r="6" spans="2:11" ht="17.5" thickBot="1">
      <c r="B6" s="9">
        <v>138</v>
      </c>
      <c r="C6" s="10">
        <v>277</v>
      </c>
      <c r="D6" s="10">
        <v>265</v>
      </c>
      <c r="E6" s="14">
        <v>544</v>
      </c>
      <c r="F6" s="107">
        <v>887</v>
      </c>
      <c r="G6" s="9">
        <v>144</v>
      </c>
      <c r="H6" s="14">
        <v>73</v>
      </c>
      <c r="I6" s="14">
        <v>15</v>
      </c>
      <c r="J6" s="14">
        <v>89</v>
      </c>
      <c r="K6" s="12">
        <v>1696</v>
      </c>
    </row>
    <row r="7" spans="2:11" ht="17.5" thickBot="1">
      <c r="B7" s="9">
        <v>137</v>
      </c>
      <c r="C7" s="10">
        <v>319</v>
      </c>
      <c r="D7" s="10">
        <v>212</v>
      </c>
      <c r="E7" s="14">
        <v>533</v>
      </c>
      <c r="F7" s="109">
        <v>1420</v>
      </c>
      <c r="G7" s="9">
        <v>143</v>
      </c>
      <c r="H7" s="14">
        <v>6</v>
      </c>
      <c r="I7" s="14">
        <v>1</v>
      </c>
      <c r="J7" s="14">
        <v>7</v>
      </c>
      <c r="K7" s="12">
        <v>1703</v>
      </c>
    </row>
    <row r="8" spans="2:11" ht="17.5" thickBot="1">
      <c r="B8" s="9">
        <v>136</v>
      </c>
      <c r="C8" s="10">
        <v>361</v>
      </c>
      <c r="D8" s="10">
        <v>297</v>
      </c>
      <c r="E8" s="14">
        <v>658</v>
      </c>
      <c r="F8" s="109">
        <v>2078</v>
      </c>
      <c r="G8" s="9">
        <v>142</v>
      </c>
      <c r="H8" s="108">
        <v>1943</v>
      </c>
      <c r="I8" s="14">
        <v>568</v>
      </c>
      <c r="J8" s="108">
        <v>2514</v>
      </c>
      <c r="K8" s="12">
        <v>4217</v>
      </c>
    </row>
    <row r="9" spans="2:11" ht="17.5" thickBot="1">
      <c r="B9" s="9">
        <v>135</v>
      </c>
      <c r="C9" s="10">
        <v>839</v>
      </c>
      <c r="D9" s="10">
        <v>579</v>
      </c>
      <c r="E9" s="108">
        <v>1420</v>
      </c>
      <c r="F9" s="109">
        <v>3498</v>
      </c>
      <c r="G9" s="9">
        <v>141</v>
      </c>
      <c r="H9" s="14">
        <v>130</v>
      </c>
      <c r="I9" s="14">
        <v>36</v>
      </c>
      <c r="J9" s="14">
        <v>166</v>
      </c>
      <c r="K9" s="12">
        <v>4383</v>
      </c>
    </row>
    <row r="10" spans="2:11" ht="17.5" thickBot="1">
      <c r="B10" s="9">
        <v>134</v>
      </c>
      <c r="C10" s="10">
        <v>884</v>
      </c>
      <c r="D10" s="10">
        <v>683</v>
      </c>
      <c r="E10" s="108">
        <v>1569</v>
      </c>
      <c r="F10" s="109">
        <v>5067</v>
      </c>
      <c r="G10" s="9">
        <v>140</v>
      </c>
      <c r="H10" s="14">
        <v>32</v>
      </c>
      <c r="I10" s="14">
        <v>4</v>
      </c>
      <c r="J10" s="14">
        <v>36</v>
      </c>
      <c r="K10" s="12">
        <v>4419</v>
      </c>
    </row>
    <row r="11" spans="2:11" ht="17.5" thickBot="1">
      <c r="B11" s="9">
        <v>133</v>
      </c>
      <c r="C11" s="110">
        <v>1061</v>
      </c>
      <c r="D11" s="10">
        <v>989</v>
      </c>
      <c r="E11" s="108">
        <v>2055</v>
      </c>
      <c r="F11" s="109">
        <v>7122</v>
      </c>
      <c r="G11" s="9">
        <v>139</v>
      </c>
      <c r="H11" s="108">
        <v>2693</v>
      </c>
      <c r="I11" s="108">
        <v>1029</v>
      </c>
      <c r="J11" s="108">
        <v>3731</v>
      </c>
      <c r="K11" s="12">
        <v>8150</v>
      </c>
    </row>
    <row r="12" spans="2:11" ht="17.5" thickBot="1">
      <c r="B12" s="9">
        <v>132</v>
      </c>
      <c r="C12" s="110">
        <v>1074</v>
      </c>
      <c r="D12" s="10">
        <v>992</v>
      </c>
      <c r="E12" s="108">
        <v>2068</v>
      </c>
      <c r="F12" s="109">
        <v>9190</v>
      </c>
      <c r="G12" s="9">
        <v>138</v>
      </c>
      <c r="H12" s="14">
        <v>194</v>
      </c>
      <c r="I12" s="14">
        <v>50</v>
      </c>
      <c r="J12" s="14">
        <v>246</v>
      </c>
      <c r="K12" s="12">
        <v>8396</v>
      </c>
    </row>
    <row r="13" spans="2:11" ht="17.5" thickBot="1">
      <c r="B13" s="9">
        <v>131</v>
      </c>
      <c r="C13" s="110">
        <v>1377</v>
      </c>
      <c r="D13" s="110">
        <v>1234</v>
      </c>
      <c r="E13" s="108">
        <v>2616</v>
      </c>
      <c r="F13" s="109">
        <v>11806</v>
      </c>
      <c r="G13" s="9">
        <v>137</v>
      </c>
      <c r="H13" s="14">
        <v>67</v>
      </c>
      <c r="I13" s="14">
        <v>32</v>
      </c>
      <c r="J13" s="14">
        <v>99</v>
      </c>
      <c r="K13" s="12">
        <v>8495</v>
      </c>
    </row>
    <row r="14" spans="2:11" ht="17.5" thickBot="1">
      <c r="B14" s="9">
        <v>130</v>
      </c>
      <c r="C14" s="110">
        <v>1533</v>
      </c>
      <c r="D14" s="110">
        <v>1316</v>
      </c>
      <c r="E14" s="108">
        <v>2854</v>
      </c>
      <c r="F14" s="109">
        <v>14660</v>
      </c>
      <c r="G14" s="9">
        <v>136</v>
      </c>
      <c r="H14" s="14">
        <v>727</v>
      </c>
      <c r="I14" s="14">
        <v>326</v>
      </c>
      <c r="J14" s="108">
        <v>1055</v>
      </c>
      <c r="K14" s="12">
        <v>9550</v>
      </c>
    </row>
    <row r="15" spans="2:11" ht="17.5" thickBot="1">
      <c r="B15" s="9">
        <v>129</v>
      </c>
      <c r="C15" s="110">
        <v>1908</v>
      </c>
      <c r="D15" s="110">
        <v>1850</v>
      </c>
      <c r="E15" s="108">
        <v>3770</v>
      </c>
      <c r="F15" s="109">
        <v>18430</v>
      </c>
      <c r="G15" s="9">
        <v>135</v>
      </c>
      <c r="H15" s="108">
        <v>3201</v>
      </c>
      <c r="I15" s="108">
        <v>1295</v>
      </c>
      <c r="J15" s="108">
        <v>4509</v>
      </c>
      <c r="K15" s="12">
        <v>14059</v>
      </c>
    </row>
    <row r="16" spans="2:11" ht="17.5" thickBot="1">
      <c r="B16" s="9">
        <v>128</v>
      </c>
      <c r="C16" s="110">
        <v>2135</v>
      </c>
      <c r="D16" s="110">
        <v>1988</v>
      </c>
      <c r="E16" s="108">
        <v>4132</v>
      </c>
      <c r="F16" s="109">
        <v>22562</v>
      </c>
      <c r="G16" s="9">
        <v>134</v>
      </c>
      <c r="H16" s="14">
        <v>136</v>
      </c>
      <c r="I16" s="14">
        <v>69</v>
      </c>
      <c r="J16" s="14">
        <v>208</v>
      </c>
      <c r="K16" s="12">
        <v>14267</v>
      </c>
    </row>
    <row r="17" spans="2:11" ht="17.5" thickBot="1">
      <c r="B17" s="9">
        <v>127</v>
      </c>
      <c r="C17" s="110">
        <v>2085</v>
      </c>
      <c r="D17" s="110">
        <v>2181</v>
      </c>
      <c r="E17" s="108">
        <v>4273</v>
      </c>
      <c r="F17" s="109">
        <v>26835</v>
      </c>
      <c r="G17" s="9">
        <v>133</v>
      </c>
      <c r="H17" s="108">
        <v>1221</v>
      </c>
      <c r="I17" s="14">
        <v>626</v>
      </c>
      <c r="J17" s="108">
        <v>1851</v>
      </c>
      <c r="K17" s="12">
        <v>16118</v>
      </c>
    </row>
    <row r="18" spans="2:11" ht="17.5" thickBot="1">
      <c r="B18" s="9">
        <v>126</v>
      </c>
      <c r="C18" s="110">
        <v>2196</v>
      </c>
      <c r="D18" s="110">
        <v>2195</v>
      </c>
      <c r="E18" s="108">
        <v>4400</v>
      </c>
      <c r="F18" s="109">
        <v>31235</v>
      </c>
      <c r="G18" s="9">
        <v>132</v>
      </c>
      <c r="H18" s="108">
        <v>4026</v>
      </c>
      <c r="I18" s="108">
        <v>1822</v>
      </c>
      <c r="J18" s="108">
        <v>5864</v>
      </c>
      <c r="K18" s="12">
        <v>21982</v>
      </c>
    </row>
    <row r="19" spans="2:11" ht="17.5" thickBot="1">
      <c r="B19" s="9">
        <v>125</v>
      </c>
      <c r="C19" s="110">
        <v>2244</v>
      </c>
      <c r="D19" s="110">
        <v>2361</v>
      </c>
      <c r="E19" s="108">
        <v>4620</v>
      </c>
      <c r="F19" s="109">
        <v>35855</v>
      </c>
      <c r="G19" s="9">
        <v>131</v>
      </c>
      <c r="H19" s="14">
        <v>306</v>
      </c>
      <c r="I19" s="14">
        <v>154</v>
      </c>
      <c r="J19" s="14">
        <v>461</v>
      </c>
      <c r="K19" s="12">
        <v>22443</v>
      </c>
    </row>
    <row r="20" spans="2:11" ht="17.5" thickBot="1">
      <c r="B20" s="9">
        <v>124</v>
      </c>
      <c r="C20" s="110">
        <v>2567</v>
      </c>
      <c r="D20" s="110">
        <v>2883</v>
      </c>
      <c r="E20" s="108">
        <v>5468</v>
      </c>
      <c r="F20" s="109">
        <v>41323</v>
      </c>
      <c r="G20" s="9">
        <v>130</v>
      </c>
      <c r="H20" s="108">
        <v>1928</v>
      </c>
      <c r="I20" s="108">
        <v>1183</v>
      </c>
      <c r="J20" s="108">
        <v>3116</v>
      </c>
      <c r="K20" s="12">
        <v>25559</v>
      </c>
    </row>
    <row r="21" spans="2:11" ht="17.5" thickBot="1">
      <c r="B21" s="9">
        <v>123</v>
      </c>
      <c r="C21" s="110">
        <v>2646</v>
      </c>
      <c r="D21" s="110">
        <v>2732</v>
      </c>
      <c r="E21" s="108">
        <v>5389</v>
      </c>
      <c r="F21" s="109">
        <v>46712</v>
      </c>
      <c r="G21" s="9">
        <v>129</v>
      </c>
      <c r="H21" s="108">
        <v>4509</v>
      </c>
      <c r="I21" s="108">
        <v>2276</v>
      </c>
      <c r="J21" s="108">
        <v>6799</v>
      </c>
      <c r="K21" s="12">
        <v>32358</v>
      </c>
    </row>
    <row r="22" spans="2:11" ht="17.5" thickBot="1">
      <c r="B22" s="9">
        <v>122</v>
      </c>
      <c r="C22" s="110">
        <v>3070</v>
      </c>
      <c r="D22" s="110">
        <v>3517</v>
      </c>
      <c r="E22" s="108">
        <v>6596</v>
      </c>
      <c r="F22" s="109">
        <v>53308</v>
      </c>
      <c r="G22" s="9">
        <v>128</v>
      </c>
      <c r="H22" s="14">
        <v>454</v>
      </c>
      <c r="I22" s="14">
        <v>199</v>
      </c>
      <c r="J22" s="14">
        <v>654</v>
      </c>
      <c r="K22" s="12">
        <v>33012</v>
      </c>
    </row>
    <row r="23" spans="2:11" ht="17.5" thickBot="1">
      <c r="B23" s="9">
        <v>121</v>
      </c>
      <c r="C23" s="110">
        <v>2949</v>
      </c>
      <c r="D23" s="110">
        <v>3287</v>
      </c>
      <c r="E23" s="108">
        <v>6245</v>
      </c>
      <c r="F23" s="109">
        <v>59553</v>
      </c>
      <c r="G23" s="9">
        <v>127</v>
      </c>
      <c r="H23" s="108">
        <v>3355</v>
      </c>
      <c r="I23" s="108">
        <v>2316</v>
      </c>
      <c r="J23" s="108">
        <v>5685</v>
      </c>
      <c r="K23" s="12">
        <v>38697</v>
      </c>
    </row>
    <row r="24" spans="2:11" ht="17.5" thickBot="1">
      <c r="B24" s="9">
        <v>120</v>
      </c>
      <c r="C24" s="110">
        <v>3917</v>
      </c>
      <c r="D24" s="110">
        <v>4318</v>
      </c>
      <c r="E24" s="108">
        <v>8252</v>
      </c>
      <c r="F24" s="109">
        <v>67805</v>
      </c>
      <c r="G24" s="9">
        <v>126</v>
      </c>
      <c r="H24" s="108">
        <v>4432</v>
      </c>
      <c r="I24" s="108">
        <v>2578</v>
      </c>
      <c r="J24" s="108">
        <v>7026</v>
      </c>
      <c r="K24" s="12">
        <v>45723</v>
      </c>
    </row>
    <row r="25" spans="2:11" ht="17.5" thickBot="1">
      <c r="B25" s="9">
        <v>119</v>
      </c>
      <c r="C25" s="110">
        <v>3747</v>
      </c>
      <c r="D25" s="110">
        <v>4332</v>
      </c>
      <c r="E25" s="108">
        <v>8104</v>
      </c>
      <c r="F25" s="109">
        <v>75909</v>
      </c>
      <c r="G25" s="9">
        <v>125</v>
      </c>
      <c r="H25" s="14">
        <v>881</v>
      </c>
      <c r="I25" s="14">
        <v>501</v>
      </c>
      <c r="J25" s="108">
        <v>1387</v>
      </c>
      <c r="K25" s="12">
        <v>47110</v>
      </c>
    </row>
    <row r="26" spans="2:11" ht="17.5" thickBot="1">
      <c r="B26" s="9">
        <v>118</v>
      </c>
      <c r="C26" s="110">
        <v>3248</v>
      </c>
      <c r="D26" s="110">
        <v>3866</v>
      </c>
      <c r="E26" s="108">
        <v>7134</v>
      </c>
      <c r="F26" s="109">
        <v>83043</v>
      </c>
      <c r="G26" s="9">
        <v>124</v>
      </c>
      <c r="H26" s="108">
        <v>4731</v>
      </c>
      <c r="I26" s="108">
        <v>3616</v>
      </c>
      <c r="J26" s="108">
        <v>8364</v>
      </c>
      <c r="K26" s="12">
        <v>55474</v>
      </c>
    </row>
    <row r="27" spans="2:11" ht="17.5" thickBot="1">
      <c r="B27" s="9">
        <v>117</v>
      </c>
      <c r="C27" s="110">
        <v>3339</v>
      </c>
      <c r="D27" s="110">
        <v>4235</v>
      </c>
      <c r="E27" s="108">
        <v>7588</v>
      </c>
      <c r="F27" s="109">
        <v>90631</v>
      </c>
      <c r="G27" s="9">
        <v>123</v>
      </c>
      <c r="H27" s="108">
        <v>3445</v>
      </c>
      <c r="I27" s="108">
        <v>2175</v>
      </c>
      <c r="J27" s="108">
        <v>5627</v>
      </c>
      <c r="K27" s="12">
        <v>61101</v>
      </c>
    </row>
    <row r="28" spans="2:11" ht="17.5" thickBot="1">
      <c r="B28" s="9">
        <v>116</v>
      </c>
      <c r="C28" s="110">
        <v>3712</v>
      </c>
      <c r="D28" s="110">
        <v>4352</v>
      </c>
      <c r="E28" s="108">
        <v>8084</v>
      </c>
      <c r="F28" s="109">
        <v>98715</v>
      </c>
      <c r="G28" s="9">
        <v>122</v>
      </c>
      <c r="H28" s="14">
        <v>808</v>
      </c>
      <c r="I28" s="14">
        <v>436</v>
      </c>
      <c r="J28" s="108">
        <v>1249</v>
      </c>
      <c r="K28" s="12">
        <v>62350</v>
      </c>
    </row>
    <row r="29" spans="2:11" ht="17.5" thickBot="1">
      <c r="B29" s="9">
        <v>115</v>
      </c>
      <c r="C29" s="110">
        <v>3427</v>
      </c>
      <c r="D29" s="110">
        <v>4053</v>
      </c>
      <c r="E29" s="108">
        <v>7498</v>
      </c>
      <c r="F29" s="109">
        <v>106213</v>
      </c>
      <c r="G29" s="9">
        <v>121</v>
      </c>
      <c r="H29" s="108">
        <v>5547</v>
      </c>
      <c r="I29" s="108">
        <v>3948</v>
      </c>
      <c r="J29" s="108">
        <v>9526</v>
      </c>
      <c r="K29" s="12">
        <v>71876</v>
      </c>
    </row>
    <row r="30" spans="2:11" ht="17.5" thickBot="1">
      <c r="B30" s="9">
        <v>114</v>
      </c>
      <c r="C30" s="110">
        <v>3628</v>
      </c>
      <c r="D30" s="110">
        <v>4209</v>
      </c>
      <c r="E30" s="108">
        <v>7855</v>
      </c>
      <c r="F30" s="109">
        <v>114068</v>
      </c>
      <c r="G30" s="9">
        <v>120</v>
      </c>
      <c r="H30" s="108">
        <v>3731</v>
      </c>
      <c r="I30" s="108">
        <v>3296</v>
      </c>
      <c r="J30" s="108">
        <v>7041</v>
      </c>
      <c r="K30" s="12">
        <v>78917</v>
      </c>
    </row>
    <row r="31" spans="2:11" ht="17.5" thickBot="1">
      <c r="B31" s="9">
        <v>113</v>
      </c>
      <c r="C31" s="110">
        <v>3539</v>
      </c>
      <c r="D31" s="110">
        <v>4110</v>
      </c>
      <c r="E31" s="108">
        <v>7669</v>
      </c>
      <c r="F31" s="109">
        <v>121737</v>
      </c>
      <c r="G31" s="9">
        <v>119</v>
      </c>
      <c r="H31" s="108">
        <v>1128</v>
      </c>
      <c r="I31" s="14">
        <v>685</v>
      </c>
      <c r="J31" s="108">
        <v>1820</v>
      </c>
      <c r="K31" s="12">
        <v>80737</v>
      </c>
    </row>
    <row r="32" spans="2:11" ht="17.5" thickBot="1">
      <c r="B32" s="9">
        <v>112</v>
      </c>
      <c r="C32" s="110">
        <v>3830</v>
      </c>
      <c r="D32" s="110">
        <v>4527</v>
      </c>
      <c r="E32" s="108">
        <v>8380</v>
      </c>
      <c r="F32" s="109">
        <v>130117</v>
      </c>
      <c r="G32" s="9">
        <v>118</v>
      </c>
      <c r="H32" s="108">
        <v>6187</v>
      </c>
      <c r="I32" s="108">
        <v>4840</v>
      </c>
      <c r="J32" s="108">
        <v>11059</v>
      </c>
      <c r="K32" s="12">
        <v>91796</v>
      </c>
    </row>
    <row r="33" spans="2:11" ht="17.5" thickBot="1">
      <c r="B33" s="9">
        <v>111</v>
      </c>
      <c r="C33" s="110">
        <v>3571</v>
      </c>
      <c r="D33" s="110">
        <v>4136</v>
      </c>
      <c r="E33" s="108">
        <v>7721</v>
      </c>
      <c r="F33" s="109">
        <v>137838</v>
      </c>
      <c r="G33" s="9">
        <v>117</v>
      </c>
      <c r="H33" s="108">
        <v>3146</v>
      </c>
      <c r="I33" s="108">
        <v>3123</v>
      </c>
      <c r="J33" s="108">
        <v>6283</v>
      </c>
      <c r="K33" s="12">
        <v>98079</v>
      </c>
    </row>
    <row r="34" spans="2:11" ht="17.5" thickBot="1">
      <c r="B34" s="9">
        <v>110</v>
      </c>
      <c r="C34" s="110">
        <v>4109</v>
      </c>
      <c r="D34" s="110">
        <v>4683</v>
      </c>
      <c r="E34" s="108">
        <v>8813</v>
      </c>
      <c r="F34" s="109">
        <v>146651</v>
      </c>
      <c r="G34" s="9">
        <v>116</v>
      </c>
      <c r="H34" s="108">
        <v>1552</v>
      </c>
      <c r="I34" s="108">
        <v>1201</v>
      </c>
      <c r="J34" s="108">
        <v>2762</v>
      </c>
      <c r="K34" s="12">
        <v>100841</v>
      </c>
    </row>
    <row r="35" spans="2:11" ht="17.5" thickBot="1">
      <c r="B35" s="11">
        <v>109</v>
      </c>
      <c r="C35" s="111">
        <v>3356</v>
      </c>
      <c r="D35" s="111">
        <v>4024</v>
      </c>
      <c r="E35" s="112">
        <v>7402</v>
      </c>
      <c r="F35" s="113">
        <v>154053</v>
      </c>
      <c r="G35" s="11">
        <v>115</v>
      </c>
      <c r="H35" s="112">
        <v>3401</v>
      </c>
      <c r="I35" s="112">
        <v>3137</v>
      </c>
      <c r="J35" s="112">
        <v>6555</v>
      </c>
      <c r="K35" s="13">
        <v>107396</v>
      </c>
    </row>
    <row r="36" spans="2:11" ht="17.5" thickBot="1">
      <c r="B36" s="8">
        <v>108</v>
      </c>
      <c r="C36" s="114">
        <v>3472</v>
      </c>
      <c r="D36" s="114">
        <v>4092</v>
      </c>
      <c r="E36" s="115">
        <v>7580</v>
      </c>
      <c r="F36" s="116">
        <v>161633</v>
      </c>
      <c r="G36" s="8">
        <v>114</v>
      </c>
      <c r="H36" s="114">
        <v>5207</v>
      </c>
      <c r="I36" s="117">
        <v>4732</v>
      </c>
      <c r="J36" s="115">
        <v>9961</v>
      </c>
      <c r="K36" s="116">
        <v>117357</v>
      </c>
    </row>
    <row r="37" spans="2:11" ht="17.5" thickBot="1">
      <c r="B37" s="9">
        <v>107</v>
      </c>
      <c r="C37" s="110">
        <v>3584</v>
      </c>
      <c r="D37" s="110">
        <v>4143</v>
      </c>
      <c r="E37" s="108">
        <v>7743</v>
      </c>
      <c r="F37" s="12">
        <v>169376</v>
      </c>
      <c r="G37" s="9">
        <v>113</v>
      </c>
      <c r="H37" s="110">
        <v>2268</v>
      </c>
      <c r="I37" s="118">
        <v>1969</v>
      </c>
      <c r="J37" s="108">
        <v>4249</v>
      </c>
      <c r="K37" s="12">
        <v>121606</v>
      </c>
    </row>
    <row r="38" spans="2:11" ht="17.5" thickBot="1">
      <c r="B38" s="9">
        <v>106</v>
      </c>
      <c r="C38" s="110">
        <v>3296</v>
      </c>
      <c r="D38" s="110">
        <v>3730</v>
      </c>
      <c r="E38" s="108">
        <v>7049</v>
      </c>
      <c r="F38" s="12">
        <v>176425</v>
      </c>
      <c r="G38" s="9">
        <v>112</v>
      </c>
      <c r="H38" s="110">
        <v>3401</v>
      </c>
      <c r="I38" s="118">
        <v>3386</v>
      </c>
      <c r="J38" s="108">
        <v>6799</v>
      </c>
      <c r="K38" s="12">
        <v>128405</v>
      </c>
    </row>
    <row r="39" spans="2:11" ht="17.5" thickBot="1">
      <c r="B39" s="9">
        <v>105</v>
      </c>
      <c r="C39" s="110">
        <v>3318</v>
      </c>
      <c r="D39" s="110">
        <v>3729</v>
      </c>
      <c r="E39" s="108">
        <v>7063</v>
      </c>
      <c r="F39" s="12">
        <v>183488</v>
      </c>
      <c r="G39" s="9">
        <v>111</v>
      </c>
      <c r="H39" s="110">
        <v>3553</v>
      </c>
      <c r="I39" s="118">
        <v>3372</v>
      </c>
      <c r="J39" s="108">
        <v>6943</v>
      </c>
      <c r="K39" s="12">
        <v>135348</v>
      </c>
    </row>
    <row r="40" spans="2:11" ht="17.5" thickBot="1">
      <c r="B40" s="9">
        <v>104</v>
      </c>
      <c r="C40" s="110">
        <v>3309</v>
      </c>
      <c r="D40" s="110">
        <v>3713</v>
      </c>
      <c r="E40" s="108">
        <v>7037</v>
      </c>
      <c r="F40" s="12">
        <v>190525</v>
      </c>
      <c r="G40" s="9">
        <v>110</v>
      </c>
      <c r="H40" s="110">
        <v>3060</v>
      </c>
      <c r="I40" s="118">
        <v>3189</v>
      </c>
      <c r="J40" s="108">
        <v>6270</v>
      </c>
      <c r="K40" s="12">
        <v>141618</v>
      </c>
    </row>
    <row r="41" spans="2:11" ht="17.5" thickBot="1">
      <c r="B41" s="9">
        <v>103</v>
      </c>
      <c r="C41" s="110">
        <v>3347</v>
      </c>
      <c r="D41" s="110">
        <v>3739</v>
      </c>
      <c r="E41" s="108">
        <v>7105</v>
      </c>
      <c r="F41" s="12">
        <v>197630</v>
      </c>
      <c r="G41" s="9">
        <v>109</v>
      </c>
      <c r="H41" s="110">
        <v>2801</v>
      </c>
      <c r="I41" s="118">
        <v>3002</v>
      </c>
      <c r="J41" s="108">
        <v>5817</v>
      </c>
      <c r="K41" s="12">
        <v>147435</v>
      </c>
    </row>
    <row r="42" spans="2:11" ht="17.5" thickBot="1">
      <c r="B42" s="9">
        <v>102</v>
      </c>
      <c r="C42" s="110">
        <v>3626</v>
      </c>
      <c r="D42" s="110">
        <v>4072</v>
      </c>
      <c r="E42" s="108">
        <v>7725</v>
      </c>
      <c r="F42" s="12">
        <v>205355</v>
      </c>
      <c r="G42" s="9">
        <v>108</v>
      </c>
      <c r="H42" s="110">
        <v>1953</v>
      </c>
      <c r="I42" s="118">
        <v>2061</v>
      </c>
      <c r="J42" s="108">
        <v>4023</v>
      </c>
      <c r="K42" s="12">
        <v>151458</v>
      </c>
    </row>
    <row r="43" spans="2:11" ht="17.5" thickBot="1">
      <c r="B43" s="9">
        <v>101</v>
      </c>
      <c r="C43" s="110">
        <v>2958</v>
      </c>
      <c r="D43" s="110">
        <v>3212</v>
      </c>
      <c r="E43" s="108">
        <v>6193</v>
      </c>
      <c r="F43" s="12">
        <v>211548</v>
      </c>
      <c r="G43" s="9">
        <v>107</v>
      </c>
      <c r="H43" s="110">
        <v>3322</v>
      </c>
      <c r="I43" s="118">
        <v>3029</v>
      </c>
      <c r="J43" s="108">
        <v>6364</v>
      </c>
      <c r="K43" s="12">
        <v>157822</v>
      </c>
    </row>
    <row r="44" spans="2:11" ht="17.5" thickBot="1">
      <c r="B44" s="9">
        <v>100</v>
      </c>
      <c r="C44" s="110">
        <v>2983</v>
      </c>
      <c r="D44" s="110">
        <v>3225</v>
      </c>
      <c r="E44" s="108">
        <v>6215</v>
      </c>
      <c r="F44" s="12">
        <v>217763</v>
      </c>
      <c r="G44" s="9">
        <v>106</v>
      </c>
      <c r="H44" s="110">
        <v>3035</v>
      </c>
      <c r="I44" s="118">
        <v>3670</v>
      </c>
      <c r="J44" s="108">
        <v>6717</v>
      </c>
      <c r="K44" s="12">
        <v>164539</v>
      </c>
    </row>
    <row r="45" spans="2:11" ht="17.5" thickBot="1">
      <c r="B45" s="9">
        <v>99</v>
      </c>
      <c r="C45" s="110">
        <v>2910</v>
      </c>
      <c r="D45" s="110">
        <v>3128</v>
      </c>
      <c r="E45" s="108">
        <v>6058</v>
      </c>
      <c r="F45" s="12">
        <v>223821</v>
      </c>
      <c r="G45" s="9">
        <v>105</v>
      </c>
      <c r="H45" s="110">
        <v>1717</v>
      </c>
      <c r="I45" s="118">
        <v>1852</v>
      </c>
      <c r="J45" s="108">
        <v>3579</v>
      </c>
      <c r="K45" s="12">
        <v>168118</v>
      </c>
    </row>
    <row r="46" spans="2:11" ht="17.5" thickBot="1">
      <c r="B46" s="9">
        <v>98</v>
      </c>
      <c r="C46" s="110">
        <v>2847</v>
      </c>
      <c r="D46" s="110">
        <v>3086</v>
      </c>
      <c r="E46" s="108">
        <v>5949</v>
      </c>
      <c r="F46" s="12">
        <v>229770</v>
      </c>
      <c r="G46" s="9">
        <v>104</v>
      </c>
      <c r="H46" s="110">
        <v>2815</v>
      </c>
      <c r="I46" s="118">
        <v>3060</v>
      </c>
      <c r="J46" s="108">
        <v>5906</v>
      </c>
      <c r="K46" s="12">
        <v>174024</v>
      </c>
    </row>
    <row r="47" spans="2:11" ht="17.5" thickBot="1">
      <c r="B47" s="9">
        <v>97</v>
      </c>
      <c r="C47" s="110">
        <v>2607</v>
      </c>
      <c r="D47" s="110">
        <v>2881</v>
      </c>
      <c r="E47" s="108">
        <v>5510</v>
      </c>
      <c r="F47" s="12">
        <v>235280</v>
      </c>
      <c r="G47" s="9">
        <v>103</v>
      </c>
      <c r="H47" s="110">
        <v>2849</v>
      </c>
      <c r="I47" s="118">
        <v>3470</v>
      </c>
      <c r="J47" s="108">
        <v>6332</v>
      </c>
      <c r="K47" s="12">
        <v>180356</v>
      </c>
    </row>
    <row r="48" spans="2:11" ht="17.5" thickBot="1">
      <c r="B48" s="9">
        <v>96</v>
      </c>
      <c r="C48" s="110">
        <v>2627</v>
      </c>
      <c r="D48" s="110">
        <v>2748</v>
      </c>
      <c r="E48" s="108">
        <v>5392</v>
      </c>
      <c r="F48" s="12">
        <v>240672</v>
      </c>
      <c r="G48" s="9">
        <v>102</v>
      </c>
      <c r="H48" s="110">
        <v>1805</v>
      </c>
      <c r="I48" s="118">
        <v>2011</v>
      </c>
      <c r="J48" s="108">
        <v>3828</v>
      </c>
      <c r="K48" s="12">
        <v>184184</v>
      </c>
    </row>
    <row r="49" spans="2:11" ht="17.5" thickBot="1">
      <c r="B49" s="9">
        <v>95</v>
      </c>
      <c r="C49" s="110">
        <v>2700</v>
      </c>
      <c r="D49" s="110">
        <v>2767</v>
      </c>
      <c r="E49" s="108">
        <v>5481</v>
      </c>
      <c r="F49" s="12">
        <v>246153</v>
      </c>
      <c r="G49" s="9">
        <v>101</v>
      </c>
      <c r="H49" s="110">
        <v>1792</v>
      </c>
      <c r="I49" s="118">
        <v>2191</v>
      </c>
      <c r="J49" s="108">
        <v>3992</v>
      </c>
      <c r="K49" s="12">
        <v>188176</v>
      </c>
    </row>
    <row r="50" spans="2:11" ht="17.5" thickBot="1">
      <c r="B50" s="9">
        <v>94</v>
      </c>
      <c r="C50" s="110">
        <v>2960</v>
      </c>
      <c r="D50" s="110">
        <v>3011</v>
      </c>
      <c r="E50" s="108">
        <v>5991</v>
      </c>
      <c r="F50" s="12">
        <v>252144</v>
      </c>
      <c r="G50" s="9">
        <v>100</v>
      </c>
      <c r="H50" s="110">
        <v>2558</v>
      </c>
      <c r="I50" s="118">
        <v>2739</v>
      </c>
      <c r="J50" s="108">
        <v>5307</v>
      </c>
      <c r="K50" s="12">
        <v>193483</v>
      </c>
    </row>
    <row r="51" spans="2:11" ht="17.5" thickBot="1">
      <c r="B51" s="9">
        <v>93</v>
      </c>
      <c r="C51" s="110">
        <v>2534</v>
      </c>
      <c r="D51" s="110">
        <v>2526</v>
      </c>
      <c r="E51" s="108">
        <v>5074</v>
      </c>
      <c r="F51" s="12">
        <v>257218</v>
      </c>
      <c r="G51" s="9">
        <v>99</v>
      </c>
      <c r="H51" s="110">
        <v>2483</v>
      </c>
      <c r="I51" s="118">
        <v>3086</v>
      </c>
      <c r="J51" s="108">
        <v>5584</v>
      </c>
      <c r="K51" s="12">
        <v>199067</v>
      </c>
    </row>
    <row r="52" spans="2:11" ht="17.5" thickBot="1">
      <c r="B52" s="9">
        <v>92</v>
      </c>
      <c r="C52" s="110">
        <v>2388</v>
      </c>
      <c r="D52" s="110">
        <v>2308</v>
      </c>
      <c r="E52" s="108">
        <v>4713</v>
      </c>
      <c r="F52" s="12">
        <v>261931</v>
      </c>
      <c r="G52" s="9">
        <v>98</v>
      </c>
      <c r="H52" s="110">
        <v>1561</v>
      </c>
      <c r="I52" s="118">
        <v>1934</v>
      </c>
      <c r="J52" s="108">
        <v>3506</v>
      </c>
      <c r="K52" s="12">
        <v>202573</v>
      </c>
    </row>
    <row r="53" spans="2:11" ht="17.5" thickBot="1">
      <c r="B53" s="9">
        <v>91</v>
      </c>
      <c r="C53" s="110">
        <v>2414</v>
      </c>
      <c r="D53" s="110">
        <v>2359</v>
      </c>
      <c r="E53" s="108">
        <v>4778</v>
      </c>
      <c r="F53" s="12">
        <v>266709</v>
      </c>
      <c r="G53" s="9">
        <v>97</v>
      </c>
      <c r="H53" s="110">
        <v>2081</v>
      </c>
      <c r="I53" s="118">
        <v>2255</v>
      </c>
      <c r="J53" s="108">
        <v>4347</v>
      </c>
      <c r="K53" s="12">
        <v>206920</v>
      </c>
    </row>
    <row r="54" spans="2:11" ht="17.5" thickBot="1">
      <c r="B54" s="9">
        <v>90</v>
      </c>
      <c r="C54" s="110">
        <v>2395</v>
      </c>
      <c r="D54" s="110">
        <v>2318</v>
      </c>
      <c r="E54" s="108">
        <v>4728</v>
      </c>
      <c r="F54" s="12">
        <v>271437</v>
      </c>
      <c r="G54" s="9">
        <v>96</v>
      </c>
      <c r="H54" s="110">
        <v>2638</v>
      </c>
      <c r="I54" s="118">
        <v>3508</v>
      </c>
      <c r="J54" s="108">
        <v>6155</v>
      </c>
      <c r="K54" s="12">
        <v>213075</v>
      </c>
    </row>
    <row r="55" spans="2:11" ht="17.5" thickBot="1">
      <c r="B55" s="9">
        <v>89</v>
      </c>
      <c r="C55" s="110">
        <v>2211</v>
      </c>
      <c r="D55" s="110">
        <v>2145</v>
      </c>
      <c r="E55" s="108">
        <v>4368</v>
      </c>
      <c r="F55" s="12">
        <v>275805</v>
      </c>
      <c r="G55" s="9">
        <v>95</v>
      </c>
      <c r="H55" s="110">
        <v>1576</v>
      </c>
      <c r="I55" s="118">
        <v>1807</v>
      </c>
      <c r="J55" s="108">
        <v>3393</v>
      </c>
      <c r="K55" s="12">
        <v>216468</v>
      </c>
    </row>
    <row r="56" spans="2:11" ht="17.5" thickBot="1">
      <c r="B56" s="9">
        <v>88</v>
      </c>
      <c r="C56" s="110">
        <v>2210</v>
      </c>
      <c r="D56" s="110">
        <v>2046</v>
      </c>
      <c r="E56" s="108">
        <v>4267</v>
      </c>
      <c r="F56" s="12">
        <v>280072</v>
      </c>
      <c r="G56" s="9">
        <v>94</v>
      </c>
      <c r="H56" s="110">
        <v>1513</v>
      </c>
      <c r="I56" s="118">
        <v>1979</v>
      </c>
      <c r="J56" s="108">
        <v>3498</v>
      </c>
      <c r="K56" s="12">
        <v>219966</v>
      </c>
    </row>
    <row r="57" spans="2:11" ht="17.5" thickBot="1">
      <c r="B57" s="9">
        <v>87</v>
      </c>
      <c r="C57" s="110">
        <v>2144</v>
      </c>
      <c r="D57" s="110">
        <v>1927</v>
      </c>
      <c r="E57" s="108">
        <v>4080</v>
      </c>
      <c r="F57" s="12">
        <v>284152</v>
      </c>
      <c r="G57" s="9">
        <v>93</v>
      </c>
      <c r="H57" s="110">
        <v>2308</v>
      </c>
      <c r="I57" s="118">
        <v>2617</v>
      </c>
      <c r="J57" s="108">
        <v>4941</v>
      </c>
      <c r="K57" s="12">
        <v>224907</v>
      </c>
    </row>
    <row r="58" spans="2:11" ht="17.5" thickBot="1">
      <c r="B58" s="9">
        <v>86</v>
      </c>
      <c r="C58" s="110">
        <v>2122</v>
      </c>
      <c r="D58" s="110">
        <v>1995</v>
      </c>
      <c r="E58" s="108">
        <v>4127</v>
      </c>
      <c r="F58" s="12">
        <v>288279</v>
      </c>
      <c r="G58" s="9">
        <v>92</v>
      </c>
      <c r="H58" s="110">
        <v>2149</v>
      </c>
      <c r="I58" s="118">
        <v>2914</v>
      </c>
      <c r="J58" s="108">
        <v>5077</v>
      </c>
      <c r="K58" s="12">
        <v>229984</v>
      </c>
    </row>
    <row r="59" spans="2:11" ht="17.5" thickBot="1">
      <c r="B59" s="9">
        <v>85</v>
      </c>
      <c r="C59" s="110">
        <v>2189</v>
      </c>
      <c r="D59" s="110">
        <v>2079</v>
      </c>
      <c r="E59" s="108">
        <v>4277</v>
      </c>
      <c r="F59" s="12">
        <v>292556</v>
      </c>
      <c r="G59" s="9">
        <v>91</v>
      </c>
      <c r="H59" s="110">
        <v>1450</v>
      </c>
      <c r="I59" s="118">
        <v>1825</v>
      </c>
      <c r="J59" s="108">
        <v>3289</v>
      </c>
      <c r="K59" s="12">
        <v>233273</v>
      </c>
    </row>
    <row r="60" spans="2:11" ht="17.5" thickBot="1">
      <c r="B60" s="9">
        <v>84</v>
      </c>
      <c r="C60" s="110">
        <v>2011</v>
      </c>
      <c r="D60" s="110">
        <v>1934</v>
      </c>
      <c r="E60" s="108">
        <v>3958</v>
      </c>
      <c r="F60" s="12">
        <v>296514</v>
      </c>
      <c r="G60" s="9">
        <v>90</v>
      </c>
      <c r="H60" s="110">
        <v>1745</v>
      </c>
      <c r="I60" s="118">
        <v>2076</v>
      </c>
      <c r="J60" s="108">
        <v>3833</v>
      </c>
      <c r="K60" s="12">
        <v>237106</v>
      </c>
    </row>
    <row r="61" spans="2:11" ht="17.5" thickBot="1">
      <c r="B61" s="9">
        <v>83</v>
      </c>
      <c r="C61" s="110">
        <v>1959</v>
      </c>
      <c r="D61" s="110">
        <v>1776</v>
      </c>
      <c r="E61" s="108">
        <v>3752</v>
      </c>
      <c r="F61" s="12">
        <v>300266</v>
      </c>
      <c r="G61" s="9">
        <v>89</v>
      </c>
      <c r="H61" s="110">
        <v>2457</v>
      </c>
      <c r="I61" s="118">
        <v>3556</v>
      </c>
      <c r="J61" s="108">
        <v>6026</v>
      </c>
      <c r="K61" s="12">
        <v>243132</v>
      </c>
    </row>
    <row r="62" spans="2:11" ht="17.5" thickBot="1">
      <c r="B62" s="9">
        <v>82</v>
      </c>
      <c r="C62" s="110">
        <v>1924</v>
      </c>
      <c r="D62" s="110">
        <v>1735</v>
      </c>
      <c r="E62" s="108">
        <v>3669</v>
      </c>
      <c r="F62" s="12">
        <v>303935</v>
      </c>
      <c r="G62" s="9">
        <v>88</v>
      </c>
      <c r="H62" s="110">
        <v>1559</v>
      </c>
      <c r="I62" s="118">
        <v>1893</v>
      </c>
      <c r="J62" s="108">
        <v>3462</v>
      </c>
      <c r="K62" s="12">
        <v>246594</v>
      </c>
    </row>
    <row r="63" spans="2:11" ht="17.5" thickBot="1">
      <c r="B63" s="9">
        <v>81</v>
      </c>
      <c r="C63" s="110">
        <v>1783</v>
      </c>
      <c r="D63" s="110">
        <v>1582</v>
      </c>
      <c r="E63" s="108">
        <v>3374</v>
      </c>
      <c r="F63" s="12">
        <v>307309</v>
      </c>
      <c r="G63" s="9">
        <v>87</v>
      </c>
      <c r="H63" s="110">
        <v>1360</v>
      </c>
      <c r="I63" s="118">
        <v>1840</v>
      </c>
      <c r="J63" s="108">
        <v>3212</v>
      </c>
      <c r="K63" s="12">
        <v>249806</v>
      </c>
    </row>
    <row r="64" spans="2:11" ht="17.5" thickBot="1">
      <c r="B64" s="9">
        <v>80</v>
      </c>
      <c r="C64" s="110">
        <v>1810</v>
      </c>
      <c r="D64" s="110">
        <v>1654</v>
      </c>
      <c r="E64" s="108">
        <v>3471</v>
      </c>
      <c r="F64" s="12">
        <v>310780</v>
      </c>
      <c r="G64" s="9">
        <v>86</v>
      </c>
      <c r="H64" s="110">
        <v>2361</v>
      </c>
      <c r="I64" s="118">
        <v>2632</v>
      </c>
      <c r="J64" s="108">
        <v>5004</v>
      </c>
      <c r="K64" s="12">
        <v>254810</v>
      </c>
    </row>
    <row r="65" spans="2:11" ht="17.5" thickBot="1">
      <c r="B65" s="9">
        <v>79</v>
      </c>
      <c r="C65" s="110">
        <v>1748</v>
      </c>
      <c r="D65" s="110">
        <v>1453</v>
      </c>
      <c r="E65" s="108">
        <v>3214</v>
      </c>
      <c r="F65" s="12">
        <v>313994</v>
      </c>
      <c r="G65" s="9">
        <v>85</v>
      </c>
      <c r="H65" s="110">
        <v>2341</v>
      </c>
      <c r="I65" s="118">
        <v>3385</v>
      </c>
      <c r="J65" s="108">
        <v>5737</v>
      </c>
      <c r="K65" s="12">
        <v>260547</v>
      </c>
    </row>
    <row r="66" spans="2:11" ht="17.5" thickBot="1">
      <c r="B66" s="9">
        <v>78</v>
      </c>
      <c r="C66" s="110">
        <v>1772</v>
      </c>
      <c r="D66" s="110">
        <v>1516</v>
      </c>
      <c r="E66" s="108">
        <v>3297</v>
      </c>
      <c r="F66" s="12">
        <v>317291</v>
      </c>
      <c r="G66" s="9">
        <v>84</v>
      </c>
      <c r="H66" s="110">
        <v>1762</v>
      </c>
      <c r="I66" s="118">
        <v>2203</v>
      </c>
      <c r="J66" s="108">
        <v>3976</v>
      </c>
      <c r="K66" s="12">
        <v>264523</v>
      </c>
    </row>
    <row r="67" spans="2:11" ht="17.5" thickBot="1">
      <c r="B67" s="9">
        <v>77</v>
      </c>
      <c r="C67" s="110">
        <v>1705</v>
      </c>
      <c r="D67" s="110">
        <v>1505</v>
      </c>
      <c r="E67" s="108">
        <v>3220</v>
      </c>
      <c r="F67" s="12">
        <v>320511</v>
      </c>
      <c r="G67" s="9">
        <v>83</v>
      </c>
      <c r="H67" s="110">
        <v>2311</v>
      </c>
      <c r="I67" s="118">
        <v>2525</v>
      </c>
      <c r="J67" s="108">
        <v>4855</v>
      </c>
      <c r="K67" s="12">
        <v>269378</v>
      </c>
    </row>
    <row r="68" spans="2:11" ht="17.5" thickBot="1">
      <c r="B68" s="9">
        <v>76</v>
      </c>
      <c r="C68" s="110">
        <v>1645</v>
      </c>
      <c r="D68" s="110">
        <v>1509</v>
      </c>
      <c r="E68" s="108">
        <v>3171</v>
      </c>
      <c r="F68" s="12">
        <v>323682</v>
      </c>
      <c r="G68" s="9">
        <v>82</v>
      </c>
      <c r="H68" s="110">
        <v>3502</v>
      </c>
      <c r="I68" s="118">
        <v>4725</v>
      </c>
      <c r="J68" s="108">
        <v>8250</v>
      </c>
      <c r="K68" s="12">
        <v>277628</v>
      </c>
    </row>
    <row r="69" spans="2:11" ht="17.5" thickBot="1">
      <c r="B69" s="9">
        <v>75</v>
      </c>
      <c r="C69" s="110">
        <v>1625</v>
      </c>
      <c r="D69" s="110">
        <v>1360</v>
      </c>
      <c r="E69" s="108">
        <v>2993</v>
      </c>
      <c r="F69" s="12">
        <v>326675</v>
      </c>
      <c r="G69" s="9">
        <v>81</v>
      </c>
      <c r="H69" s="110">
        <v>2645</v>
      </c>
      <c r="I69" s="118">
        <v>3093</v>
      </c>
      <c r="J69" s="108">
        <v>5761</v>
      </c>
      <c r="K69" s="12">
        <v>283389</v>
      </c>
    </row>
    <row r="70" spans="2:11" ht="17.5" thickBot="1">
      <c r="B70" s="9">
        <v>74</v>
      </c>
      <c r="C70" s="110">
        <v>1834</v>
      </c>
      <c r="D70" s="110">
        <v>1445</v>
      </c>
      <c r="E70" s="108">
        <v>3291</v>
      </c>
      <c r="F70" s="12">
        <v>329966</v>
      </c>
      <c r="G70" s="9">
        <v>80</v>
      </c>
      <c r="H70" s="110">
        <v>4246</v>
      </c>
      <c r="I70" s="118">
        <v>3783</v>
      </c>
      <c r="J70" s="108">
        <v>8057</v>
      </c>
      <c r="K70" s="12">
        <v>291446</v>
      </c>
    </row>
    <row r="71" spans="2:11" ht="17.5" thickBot="1">
      <c r="B71" s="11">
        <v>73</v>
      </c>
      <c r="C71" s="111">
        <v>1790</v>
      </c>
      <c r="D71" s="111">
        <v>1371</v>
      </c>
      <c r="E71" s="112">
        <v>3169</v>
      </c>
      <c r="F71" s="13">
        <v>333135</v>
      </c>
      <c r="G71" s="11">
        <v>79</v>
      </c>
      <c r="H71" s="111">
        <v>10014</v>
      </c>
      <c r="I71" s="119">
        <v>8707</v>
      </c>
      <c r="J71" s="112">
        <v>18801</v>
      </c>
      <c r="K71" s="13">
        <v>310247</v>
      </c>
    </row>
    <row r="72" spans="2:11" ht="17.5" thickBot="1">
      <c r="B72" s="8">
        <v>72</v>
      </c>
      <c r="C72" s="115">
        <v>2323</v>
      </c>
      <c r="D72" s="115">
        <v>1585</v>
      </c>
      <c r="E72" s="115">
        <v>3928</v>
      </c>
      <c r="F72" s="116">
        <v>337063</v>
      </c>
      <c r="G72" s="8">
        <v>78</v>
      </c>
      <c r="H72" s="115">
        <v>4450</v>
      </c>
      <c r="I72" s="115">
        <v>5739</v>
      </c>
      <c r="J72" s="115">
        <v>10239</v>
      </c>
      <c r="K72" s="116">
        <v>320486</v>
      </c>
    </row>
    <row r="73" spans="2:11" ht="17.5" thickBot="1">
      <c r="B73" s="9">
        <v>71</v>
      </c>
      <c r="C73" s="108">
        <v>1967</v>
      </c>
      <c r="D73" s="108">
        <v>1434</v>
      </c>
      <c r="E73" s="108">
        <v>3408</v>
      </c>
      <c r="F73" s="12">
        <v>340471</v>
      </c>
      <c r="G73" s="9">
        <v>77</v>
      </c>
      <c r="H73" s="108">
        <v>2643</v>
      </c>
      <c r="I73" s="108">
        <v>3086</v>
      </c>
      <c r="J73" s="108">
        <v>5746</v>
      </c>
      <c r="K73" s="12">
        <v>326232</v>
      </c>
    </row>
    <row r="74" spans="2:11" ht="17.5" thickBot="1">
      <c r="B74" s="9">
        <v>70</v>
      </c>
      <c r="C74" s="108">
        <v>3265</v>
      </c>
      <c r="D74" s="108">
        <v>2084</v>
      </c>
      <c r="E74" s="108">
        <v>5386</v>
      </c>
      <c r="F74" s="12">
        <v>345857</v>
      </c>
      <c r="G74" s="9">
        <v>76</v>
      </c>
      <c r="H74" s="108">
        <v>2297</v>
      </c>
      <c r="I74" s="108">
        <v>2860</v>
      </c>
      <c r="J74" s="108">
        <v>5170</v>
      </c>
      <c r="K74" s="12">
        <v>331402</v>
      </c>
    </row>
    <row r="75" spans="2:11" ht="17.5" thickBot="1">
      <c r="B75" s="9">
        <v>69</v>
      </c>
      <c r="C75" s="108">
        <v>2050</v>
      </c>
      <c r="D75" s="108">
        <v>1301</v>
      </c>
      <c r="E75" s="108">
        <v>3361</v>
      </c>
      <c r="F75" s="12">
        <v>349218</v>
      </c>
      <c r="G75" s="9">
        <v>75</v>
      </c>
      <c r="H75" s="108">
        <v>7327</v>
      </c>
      <c r="I75" s="108">
        <v>8498</v>
      </c>
      <c r="J75" s="108">
        <v>15887</v>
      </c>
      <c r="K75" s="12">
        <v>347289</v>
      </c>
    </row>
    <row r="76" spans="2:11" ht="17.5" thickBot="1">
      <c r="B76" s="9">
        <v>68</v>
      </c>
      <c r="C76" s="108">
        <v>1794</v>
      </c>
      <c r="D76" s="108">
        <v>1182</v>
      </c>
      <c r="E76" s="108">
        <v>2990</v>
      </c>
      <c r="F76" s="12">
        <v>352208</v>
      </c>
      <c r="G76" s="9">
        <v>74</v>
      </c>
      <c r="H76" s="108">
        <v>2294</v>
      </c>
      <c r="I76" s="108">
        <v>2779</v>
      </c>
      <c r="J76" s="108">
        <v>5096</v>
      </c>
      <c r="K76" s="12">
        <v>352385</v>
      </c>
    </row>
    <row r="77" spans="2:11" ht="17.5" thickBot="1">
      <c r="B77" s="9">
        <v>67</v>
      </c>
      <c r="C77" s="108">
        <v>3161</v>
      </c>
      <c r="D77" s="108">
        <v>1567</v>
      </c>
      <c r="E77" s="108">
        <v>4752</v>
      </c>
      <c r="F77" s="12">
        <v>356960</v>
      </c>
      <c r="G77" s="9">
        <v>73</v>
      </c>
      <c r="H77" s="108">
        <v>1971</v>
      </c>
      <c r="I77" s="108">
        <v>2344</v>
      </c>
      <c r="J77" s="108">
        <v>4326</v>
      </c>
      <c r="K77" s="12">
        <v>356711</v>
      </c>
    </row>
    <row r="78" spans="2:11" ht="17.5" thickBot="1">
      <c r="B78" s="9">
        <v>66</v>
      </c>
      <c r="C78" s="108">
        <v>1940</v>
      </c>
      <c r="D78" s="108">
        <v>1219</v>
      </c>
      <c r="E78" s="108">
        <v>3175</v>
      </c>
      <c r="F78" s="12">
        <v>360135</v>
      </c>
      <c r="G78" s="9">
        <v>72</v>
      </c>
      <c r="H78" s="108">
        <v>5762</v>
      </c>
      <c r="I78" s="108">
        <v>7082</v>
      </c>
      <c r="J78" s="108">
        <v>12903</v>
      </c>
      <c r="K78" s="12">
        <v>369614</v>
      </c>
    </row>
    <row r="79" spans="2:11" ht="17.5" thickBot="1">
      <c r="B79" s="9">
        <v>65</v>
      </c>
      <c r="C79" s="108">
        <v>1800</v>
      </c>
      <c r="D79" s="108">
        <v>1054</v>
      </c>
      <c r="E79" s="108">
        <v>2866</v>
      </c>
      <c r="F79" s="12">
        <v>363001</v>
      </c>
      <c r="G79" s="9">
        <v>71</v>
      </c>
      <c r="H79" s="108">
        <v>1147</v>
      </c>
      <c r="I79" s="108">
        <v>1373</v>
      </c>
      <c r="J79" s="108">
        <v>2524</v>
      </c>
      <c r="K79" s="12">
        <v>372138</v>
      </c>
    </row>
    <row r="80" spans="2:11" ht="17.5" thickBot="1">
      <c r="B80" s="9">
        <v>64</v>
      </c>
      <c r="C80" s="108">
        <v>1793</v>
      </c>
      <c r="D80" s="108">
        <v>1126</v>
      </c>
      <c r="E80" s="108">
        <v>2939</v>
      </c>
      <c r="F80" s="12">
        <v>365940</v>
      </c>
      <c r="G80" s="9">
        <v>70</v>
      </c>
      <c r="H80" s="14">
        <v>996</v>
      </c>
      <c r="I80" s="108">
        <v>1172</v>
      </c>
      <c r="J80" s="108">
        <v>2172</v>
      </c>
      <c r="K80" s="12">
        <v>374310</v>
      </c>
    </row>
    <row r="81" spans="2:11" ht="17.5" thickBot="1">
      <c r="B81" s="9">
        <v>63</v>
      </c>
      <c r="C81" s="108">
        <v>5296</v>
      </c>
      <c r="D81" s="108">
        <v>2284</v>
      </c>
      <c r="E81" s="108">
        <v>7634</v>
      </c>
      <c r="F81" s="12">
        <v>373574</v>
      </c>
      <c r="G81" s="9">
        <v>69</v>
      </c>
      <c r="H81" s="14">
        <v>785</v>
      </c>
      <c r="I81" s="14">
        <v>893</v>
      </c>
      <c r="J81" s="108">
        <v>1681</v>
      </c>
      <c r="K81" s="12">
        <v>375991</v>
      </c>
    </row>
    <row r="82" spans="2:11" ht="17.5" thickBot="1">
      <c r="B82" s="9">
        <v>62</v>
      </c>
      <c r="C82" s="108">
        <v>1354</v>
      </c>
      <c r="D82" s="14">
        <v>784</v>
      </c>
      <c r="E82" s="108">
        <v>2149</v>
      </c>
      <c r="F82" s="12">
        <v>375723</v>
      </c>
      <c r="G82" s="9">
        <v>68</v>
      </c>
      <c r="H82" s="14">
        <v>593</v>
      </c>
      <c r="I82" s="14">
        <v>695</v>
      </c>
      <c r="J82" s="108">
        <v>1292</v>
      </c>
      <c r="K82" s="12">
        <v>377283</v>
      </c>
    </row>
    <row r="83" spans="2:11" ht="17.5" thickBot="1">
      <c r="B83" s="9">
        <v>61</v>
      </c>
      <c r="C83" s="108">
        <v>1413</v>
      </c>
      <c r="D83" s="14">
        <v>906</v>
      </c>
      <c r="E83" s="108">
        <v>2334</v>
      </c>
      <c r="F83" s="12">
        <v>378057</v>
      </c>
      <c r="G83" s="9">
        <v>67</v>
      </c>
      <c r="H83" s="14">
        <v>796</v>
      </c>
      <c r="I83" s="14">
        <v>484</v>
      </c>
      <c r="J83" s="108">
        <v>1284</v>
      </c>
      <c r="K83" s="12">
        <v>378567</v>
      </c>
    </row>
    <row r="84" spans="2:11" ht="17.5" thickBot="1">
      <c r="B84" s="9">
        <v>60</v>
      </c>
      <c r="C84" s="14">
        <v>813</v>
      </c>
      <c r="D84" s="14">
        <v>511</v>
      </c>
      <c r="E84" s="108">
        <v>1333</v>
      </c>
      <c r="F84" s="12">
        <v>379390</v>
      </c>
      <c r="G84" s="9">
        <v>66</v>
      </c>
      <c r="H84" s="14">
        <v>195</v>
      </c>
      <c r="I84" s="14">
        <v>153</v>
      </c>
      <c r="J84" s="14">
        <v>353</v>
      </c>
      <c r="K84" s="12">
        <v>378920</v>
      </c>
    </row>
    <row r="85" spans="2:11" ht="17.5" thickBot="1">
      <c r="B85" s="9">
        <v>59</v>
      </c>
      <c r="C85" s="14">
        <v>627</v>
      </c>
      <c r="D85" s="14">
        <v>380</v>
      </c>
      <c r="E85" s="108">
        <v>1017</v>
      </c>
      <c r="F85" s="12">
        <v>380407</v>
      </c>
      <c r="G85" s="9">
        <v>65</v>
      </c>
      <c r="H85" s="14">
        <v>948</v>
      </c>
      <c r="I85" s="14">
        <v>638</v>
      </c>
      <c r="J85" s="108">
        <v>1600</v>
      </c>
      <c r="K85" s="12">
        <v>380520</v>
      </c>
    </row>
    <row r="86" spans="2:11" ht="17.5" thickBot="1">
      <c r="B86" s="9">
        <v>58</v>
      </c>
      <c r="C86" s="14">
        <v>558</v>
      </c>
      <c r="D86" s="14">
        <v>327</v>
      </c>
      <c r="E86" s="14">
        <v>889</v>
      </c>
      <c r="F86" s="12">
        <v>381296</v>
      </c>
      <c r="G86" s="133"/>
      <c r="H86" s="10"/>
      <c r="I86" s="10"/>
      <c r="J86" s="10"/>
      <c r="K86" s="134"/>
    </row>
    <row r="87" spans="2:11" ht="17.5" thickBot="1">
      <c r="B87" s="9">
        <v>57</v>
      </c>
      <c r="C87" s="14">
        <v>346</v>
      </c>
      <c r="D87" s="14">
        <v>179</v>
      </c>
      <c r="E87" s="14">
        <v>525</v>
      </c>
      <c r="F87" s="12">
        <v>381821</v>
      </c>
      <c r="G87" s="133"/>
      <c r="H87" s="10"/>
      <c r="I87" s="10"/>
      <c r="J87" s="10"/>
      <c r="K87" s="134"/>
    </row>
    <row r="88" spans="2:11" ht="17.5" thickBot="1">
      <c r="B88" s="9">
        <v>56</v>
      </c>
      <c r="C88" s="14">
        <v>267</v>
      </c>
      <c r="D88" s="14">
        <v>158</v>
      </c>
      <c r="E88" s="14">
        <v>429</v>
      </c>
      <c r="F88" s="12">
        <v>382250</v>
      </c>
      <c r="G88" s="133"/>
      <c r="H88" s="10"/>
      <c r="I88" s="10"/>
      <c r="J88" s="10"/>
      <c r="K88" s="134"/>
    </row>
    <row r="89" spans="2:11" ht="17.5" thickBot="1">
      <c r="B89" s="9">
        <v>55</v>
      </c>
      <c r="C89" s="14">
        <v>225</v>
      </c>
      <c r="D89" s="14">
        <v>112</v>
      </c>
      <c r="E89" s="14">
        <v>339</v>
      </c>
      <c r="F89" s="12">
        <v>382589</v>
      </c>
      <c r="G89" s="133"/>
      <c r="H89" s="10"/>
      <c r="I89" s="10"/>
      <c r="J89" s="10"/>
      <c r="K89" s="134"/>
    </row>
    <row r="90" spans="2:11" ht="17.5" thickBot="1">
      <c r="B90" s="9">
        <v>54</v>
      </c>
      <c r="C90" s="14">
        <v>186</v>
      </c>
      <c r="D90" s="14">
        <v>89</v>
      </c>
      <c r="E90" s="14">
        <v>276</v>
      </c>
      <c r="F90" s="12">
        <v>382865</v>
      </c>
      <c r="G90" s="133"/>
      <c r="H90" s="10"/>
      <c r="I90" s="10"/>
      <c r="J90" s="10"/>
      <c r="K90" s="134"/>
    </row>
    <row r="91" spans="2:11" ht="17.5" thickBot="1">
      <c r="B91" s="9">
        <v>53</v>
      </c>
      <c r="C91" s="14">
        <v>109</v>
      </c>
      <c r="D91" s="14">
        <v>47</v>
      </c>
      <c r="E91" s="14">
        <v>157</v>
      </c>
      <c r="F91" s="12">
        <v>383022</v>
      </c>
      <c r="G91" s="133"/>
      <c r="H91" s="10"/>
      <c r="I91" s="10"/>
      <c r="J91" s="10"/>
      <c r="K91" s="134"/>
    </row>
    <row r="92" spans="2:11" ht="17.5" thickBot="1">
      <c r="B92" s="9">
        <v>52</v>
      </c>
      <c r="C92" s="14">
        <v>56</v>
      </c>
      <c r="D92" s="14">
        <v>37</v>
      </c>
      <c r="E92" s="14">
        <v>93</v>
      </c>
      <c r="F92" s="12">
        <v>383115</v>
      </c>
      <c r="G92" s="133"/>
      <c r="H92" s="10"/>
      <c r="I92" s="10"/>
      <c r="J92" s="10"/>
      <c r="K92" s="134"/>
    </row>
    <row r="93" spans="2:11" ht="17.5" thickBot="1">
      <c r="B93" s="9">
        <v>51</v>
      </c>
      <c r="C93" s="14">
        <v>55</v>
      </c>
      <c r="D93" s="14">
        <v>33</v>
      </c>
      <c r="E93" s="14">
        <v>88</v>
      </c>
      <c r="F93" s="12">
        <v>383203</v>
      </c>
      <c r="G93" s="133"/>
      <c r="H93" s="10"/>
      <c r="I93" s="10"/>
      <c r="J93" s="10"/>
      <c r="K93" s="134"/>
    </row>
    <row r="94" spans="2:11" ht="17.5" thickBot="1">
      <c r="B94" s="9">
        <v>50</v>
      </c>
      <c r="C94" s="14">
        <v>42</v>
      </c>
      <c r="D94" s="14">
        <v>10</v>
      </c>
      <c r="E94" s="14">
        <v>52</v>
      </c>
      <c r="F94" s="12">
        <v>383255</v>
      </c>
      <c r="G94" s="135"/>
      <c r="H94" s="136"/>
      <c r="I94" s="136"/>
      <c r="J94" s="136"/>
      <c r="K94" s="137"/>
    </row>
    <row r="95" spans="2:11" ht="17.5" thickBot="1">
      <c r="B95" s="9">
        <v>49</v>
      </c>
      <c r="C95" s="14">
        <v>42</v>
      </c>
      <c r="D95" s="14">
        <v>14</v>
      </c>
      <c r="E95" s="14">
        <v>57</v>
      </c>
      <c r="F95" s="12">
        <v>383312</v>
      </c>
      <c r="G95" s="50"/>
      <c r="H95" s="56"/>
      <c r="I95" s="56"/>
      <c r="J95" s="56"/>
      <c r="K95" s="55"/>
    </row>
    <row r="96" spans="2:11" ht="17.5" thickBot="1">
      <c r="B96" s="9">
        <v>48</v>
      </c>
      <c r="C96" s="14">
        <v>57</v>
      </c>
      <c r="D96" s="14">
        <v>13</v>
      </c>
      <c r="E96" s="14">
        <v>70</v>
      </c>
      <c r="F96" s="12">
        <v>383382</v>
      </c>
      <c r="G96" s="50"/>
      <c r="H96" s="56"/>
      <c r="I96" s="56"/>
      <c r="J96" s="56"/>
      <c r="K96" s="55"/>
    </row>
    <row r="97" spans="2:11" ht="17.5" thickBot="1">
      <c r="B97" s="9">
        <v>47</v>
      </c>
      <c r="C97" s="14">
        <v>236</v>
      </c>
      <c r="D97" s="14">
        <v>78</v>
      </c>
      <c r="E97" s="14">
        <v>314</v>
      </c>
      <c r="F97" s="12">
        <v>383696</v>
      </c>
      <c r="G97" s="50"/>
      <c r="H97" s="56"/>
      <c r="I97" s="56"/>
      <c r="J97" s="56"/>
      <c r="K97" s="55"/>
    </row>
    <row r="98" spans="2:11" ht="17.5" thickBot="1">
      <c r="B98" s="9">
        <v>46</v>
      </c>
      <c r="C98" s="14">
        <v>726</v>
      </c>
      <c r="D98" s="14">
        <v>297</v>
      </c>
      <c r="E98" s="108">
        <v>1030</v>
      </c>
      <c r="F98" s="12">
        <v>384726</v>
      </c>
      <c r="G98" s="50"/>
      <c r="H98" s="56"/>
      <c r="I98" s="56"/>
      <c r="J98" s="56"/>
      <c r="K98" s="55"/>
    </row>
    <row r="99" spans="2:11" ht="17.5" thickBot="1">
      <c r="B99" s="9"/>
      <c r="C99" s="14"/>
      <c r="D99" s="14"/>
      <c r="E99" s="14"/>
      <c r="F99" s="12"/>
      <c r="G99" s="50"/>
      <c r="H99" s="56"/>
      <c r="I99" s="56"/>
      <c r="J99" s="56"/>
      <c r="K99" s="55"/>
    </row>
    <row r="100" spans="2:11" ht="17.5" thickBot="1">
      <c r="B100" s="9"/>
      <c r="C100" s="14"/>
      <c r="D100" s="14"/>
      <c r="E100" s="14"/>
      <c r="F100" s="12"/>
      <c r="G100" s="48"/>
      <c r="H100" s="49"/>
      <c r="I100" s="49"/>
      <c r="J100" s="49"/>
      <c r="K100" s="49"/>
    </row>
    <row r="101" spans="2:11" ht="17.5" thickBot="1">
      <c r="B101" s="9"/>
      <c r="C101" s="14"/>
      <c r="D101" s="14"/>
      <c r="E101" s="14"/>
      <c r="F101" s="12"/>
      <c r="G101" s="50"/>
      <c r="H101" s="51"/>
      <c r="I101" s="51"/>
      <c r="J101" s="51"/>
      <c r="K101" s="51"/>
    </row>
    <row r="102" spans="2:11" ht="17.5" thickBot="1">
      <c r="B102" s="9"/>
      <c r="C102" s="14"/>
      <c r="D102" s="14"/>
      <c r="E102" s="14"/>
      <c r="F102" s="12"/>
      <c r="G102" s="50"/>
      <c r="H102" s="51"/>
      <c r="I102" s="51"/>
      <c r="J102" s="51"/>
      <c r="K102" s="51"/>
    </row>
    <row r="103" spans="2:11" ht="17.5" thickBot="1">
      <c r="B103" s="9"/>
      <c r="C103" s="14"/>
      <c r="D103" s="14"/>
      <c r="E103" s="14"/>
      <c r="F103" s="12"/>
    </row>
    <row r="104" spans="2:11" ht="17.5" thickBot="1">
      <c r="B104" s="9"/>
      <c r="C104" s="14"/>
      <c r="D104" s="14"/>
      <c r="E104" s="14"/>
      <c r="F104" s="12"/>
    </row>
    <row r="105" spans="2:11" ht="17.5" thickBot="1">
      <c r="B105" s="9"/>
      <c r="C105" s="14"/>
      <c r="D105" s="14"/>
      <c r="E105" s="14"/>
      <c r="F105" s="12"/>
    </row>
    <row r="106" spans="2:11" ht="17.5" thickBot="1">
      <c r="B106" s="9"/>
      <c r="C106" s="14"/>
      <c r="D106" s="14"/>
      <c r="E106" s="14"/>
      <c r="F106" s="12"/>
    </row>
    <row r="107" spans="2:11" ht="17.5" thickBot="1">
      <c r="B107" s="11"/>
      <c r="C107" s="16"/>
      <c r="D107" s="16"/>
      <c r="E107" s="16"/>
      <c r="F107" s="13"/>
    </row>
    <row r="108" spans="2:11" ht="17.5" thickBot="1">
      <c r="B108" s="8"/>
      <c r="C108" s="15"/>
      <c r="D108" s="15"/>
      <c r="E108" s="15"/>
      <c r="F108" s="17"/>
    </row>
    <row r="109" spans="2:11" ht="17.5" thickBot="1">
      <c r="B109" s="9"/>
      <c r="C109" s="14"/>
      <c r="D109" s="14"/>
      <c r="E109" s="14"/>
      <c r="F109" s="17"/>
    </row>
    <row r="110" spans="2:11" ht="17.5" thickBot="1">
      <c r="B110" s="9"/>
      <c r="C110" s="14"/>
      <c r="D110" s="14"/>
      <c r="E110" s="14"/>
      <c r="F110" s="17"/>
    </row>
    <row r="111" spans="2:11" ht="17.5" thickBot="1">
      <c r="B111" s="9"/>
      <c r="C111" s="14"/>
      <c r="D111" s="14"/>
      <c r="E111" s="14"/>
      <c r="F111" s="17"/>
    </row>
    <row r="112" spans="2:11" ht="17.5" thickBot="1">
      <c r="B112" s="9"/>
      <c r="C112" s="14"/>
      <c r="D112" s="14"/>
      <c r="E112" s="14"/>
      <c r="F112" s="17"/>
    </row>
    <row r="113" spans="2:6" ht="17.5" thickBot="1">
      <c r="B113" s="9"/>
      <c r="C113" s="14"/>
      <c r="D113" s="14"/>
      <c r="E113" s="14"/>
      <c r="F113" s="17"/>
    </row>
    <row r="114" spans="2:6" ht="17.5" thickBot="1">
      <c r="B114" s="9"/>
      <c r="C114" s="14"/>
      <c r="D114" s="14"/>
      <c r="E114" s="14"/>
      <c r="F114" s="17"/>
    </row>
    <row r="115" spans="2:6" ht="17.5" thickBot="1">
      <c r="B115" s="9"/>
      <c r="C115" s="14"/>
      <c r="D115" s="14"/>
      <c r="E115" s="14"/>
      <c r="F115" s="17"/>
    </row>
    <row r="116" spans="2:6" ht="17.5" thickBot="1">
      <c r="B116" s="9"/>
      <c r="C116" s="14"/>
      <c r="D116" s="14"/>
      <c r="E116" s="14"/>
      <c r="F116" s="17"/>
    </row>
  </sheetData>
  <mergeCells count="2">
    <mergeCell ref="B3:F3"/>
    <mergeCell ref="G3:K3"/>
  </mergeCells>
  <phoneticPr fontId="1" type="noConversion"/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9F0-7DDB-49FB-9703-0B57D4E6D635}">
  <sheetPr>
    <tabColor rgb="FF00B0F0"/>
  </sheetPr>
  <dimension ref="A1:S89"/>
  <sheetViews>
    <sheetView tabSelected="1" zoomScale="85" zoomScaleNormal="85" workbookViewId="0">
      <selection activeCell="D9" sqref="D9:E9"/>
    </sheetView>
  </sheetViews>
  <sheetFormatPr defaultRowHeight="17"/>
  <cols>
    <col min="2" max="2" width="17" style="4" customWidth="1"/>
    <col min="3" max="3" width="19.58203125" style="4" customWidth="1"/>
    <col min="4" max="4" width="10.08203125" style="4" customWidth="1"/>
    <col min="5" max="5" width="10.08203125" customWidth="1"/>
    <col min="7" max="7" width="12.33203125" customWidth="1"/>
    <col min="8" max="11" width="16.25" customWidth="1"/>
    <col min="13" max="14" width="8.6640625" style="58"/>
    <col min="15" max="18" width="7.9140625" hidden="1" customWidth="1"/>
    <col min="19" max="19" width="0" hidden="1" customWidth="1"/>
  </cols>
  <sheetData>
    <row r="1" spans="1:18" ht="17.5" thickBot="1">
      <c r="A1" s="3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57"/>
      <c r="O1">
        <v>0</v>
      </c>
      <c r="P1">
        <v>0</v>
      </c>
      <c r="Q1">
        <v>0</v>
      </c>
      <c r="R1">
        <v>0</v>
      </c>
    </row>
    <row r="2" spans="1:18" ht="21" customHeight="1">
      <c r="A2" s="3"/>
      <c r="B2" s="24" t="s">
        <v>7</v>
      </c>
      <c r="C2" s="212" t="s">
        <v>57</v>
      </c>
      <c r="D2" s="212"/>
      <c r="E2" s="213"/>
      <c r="F2" s="3"/>
      <c r="G2" s="3"/>
      <c r="H2" s="3"/>
      <c r="I2" s="3"/>
      <c r="J2" s="3"/>
      <c r="K2" s="3"/>
      <c r="L2" s="57"/>
      <c r="N2"/>
      <c r="O2">
        <v>2</v>
      </c>
      <c r="P2">
        <v>2</v>
      </c>
      <c r="Q2">
        <v>2</v>
      </c>
    </row>
    <row r="3" spans="1:18" ht="21" customHeight="1" thickBot="1">
      <c r="A3" s="3"/>
      <c r="B3" s="25" t="s">
        <v>9</v>
      </c>
      <c r="C3" s="214" t="s">
        <v>56</v>
      </c>
      <c r="D3" s="214"/>
      <c r="E3" s="215"/>
      <c r="F3" s="3"/>
      <c r="G3" s="3"/>
      <c r="H3" s="3"/>
      <c r="I3" s="3"/>
      <c r="J3" s="3"/>
      <c r="K3" s="3"/>
      <c r="L3" s="3"/>
      <c r="M3" s="57"/>
      <c r="O3">
        <v>3</v>
      </c>
      <c r="P3">
        <v>3</v>
      </c>
      <c r="Q3">
        <v>3</v>
      </c>
      <c r="R3">
        <v>3</v>
      </c>
    </row>
    <row r="4" spans="1:18" ht="17.5" thickBot="1">
      <c r="A4" s="3"/>
      <c r="B4" s="2"/>
      <c r="C4" s="2"/>
      <c r="D4" s="2"/>
      <c r="E4" s="3"/>
      <c r="F4" s="3"/>
      <c r="G4" s="3"/>
      <c r="H4" s="3"/>
      <c r="I4" s="26"/>
      <c r="J4" s="3"/>
      <c r="K4" s="3"/>
      <c r="L4" s="3"/>
      <c r="M4" s="57"/>
      <c r="O4">
        <v>4</v>
      </c>
      <c r="P4">
        <v>4</v>
      </c>
      <c r="Q4">
        <v>4</v>
      </c>
      <c r="R4">
        <v>4</v>
      </c>
    </row>
    <row r="5" spans="1:18" ht="21" customHeight="1">
      <c r="A5" s="3"/>
      <c r="B5" s="224" t="s">
        <v>25</v>
      </c>
      <c r="C5" s="225"/>
      <c r="D5" s="225"/>
      <c r="E5" s="226"/>
      <c r="F5" s="3"/>
      <c r="G5" s="237" t="s">
        <v>26</v>
      </c>
      <c r="H5" s="238"/>
      <c r="I5" s="239"/>
      <c r="J5" s="3"/>
      <c r="K5" s="3"/>
      <c r="L5" s="3"/>
      <c r="M5" s="57"/>
      <c r="O5">
        <v>5</v>
      </c>
      <c r="P5">
        <v>5</v>
      </c>
      <c r="Q5">
        <v>5</v>
      </c>
      <c r="R5">
        <v>5</v>
      </c>
    </row>
    <row r="6" spans="1:18" ht="21" customHeight="1" thickBot="1">
      <c r="A6" s="3"/>
      <c r="B6" s="227"/>
      <c r="C6" s="228"/>
      <c r="D6" s="228"/>
      <c r="E6" s="229"/>
      <c r="F6" s="3"/>
      <c r="G6" s="240"/>
      <c r="H6" s="241"/>
      <c r="I6" s="242"/>
      <c r="J6" s="3"/>
      <c r="K6" s="3"/>
      <c r="L6" s="3"/>
      <c r="M6" s="57"/>
      <c r="O6">
        <v>6</v>
      </c>
      <c r="P6">
        <v>6</v>
      </c>
      <c r="Q6">
        <v>6</v>
      </c>
      <c r="R6">
        <v>6</v>
      </c>
    </row>
    <row r="7" spans="1:18" ht="21" customHeight="1" thickBot="1">
      <c r="A7" s="3"/>
      <c r="B7" s="79" t="s">
        <v>40</v>
      </c>
      <c r="C7" s="80" t="s">
        <v>49</v>
      </c>
      <c r="D7" s="233" t="s">
        <v>39</v>
      </c>
      <c r="E7" s="234"/>
      <c r="F7" s="73"/>
      <c r="G7" s="79" t="s">
        <v>40</v>
      </c>
      <c r="H7" s="80" t="s">
        <v>41</v>
      </c>
      <c r="I7" s="81" t="s">
        <v>39</v>
      </c>
      <c r="J7" s="3"/>
      <c r="K7" s="3"/>
      <c r="L7" s="3"/>
      <c r="M7" s="57"/>
      <c r="O7">
        <v>7</v>
      </c>
      <c r="P7">
        <v>7</v>
      </c>
      <c r="Q7">
        <v>7</v>
      </c>
      <c r="R7">
        <v>7</v>
      </c>
    </row>
    <row r="8" spans="1:18" ht="21" customHeight="1">
      <c r="A8" s="3"/>
      <c r="B8" s="82" t="s">
        <v>42</v>
      </c>
      <c r="C8" s="83">
        <v>71</v>
      </c>
      <c r="D8" s="235">
        <v>24</v>
      </c>
      <c r="E8" s="236"/>
      <c r="F8" s="73"/>
      <c r="G8" s="82" t="s">
        <v>42</v>
      </c>
      <c r="H8" s="83">
        <v>134</v>
      </c>
      <c r="I8" s="84">
        <v>24</v>
      </c>
      <c r="J8" s="3"/>
      <c r="K8" s="3"/>
      <c r="L8" s="3"/>
      <c r="M8" s="57"/>
      <c r="O8">
        <v>8</v>
      </c>
      <c r="P8">
        <v>8</v>
      </c>
      <c r="Q8">
        <v>8</v>
      </c>
      <c r="R8">
        <v>8</v>
      </c>
    </row>
    <row r="9" spans="1:18" ht="21" customHeight="1" thickBot="1">
      <c r="A9" s="3"/>
      <c r="B9" s="85" t="s">
        <v>43</v>
      </c>
      <c r="C9" s="86">
        <v>58</v>
      </c>
      <c r="D9" s="216">
        <v>22</v>
      </c>
      <c r="E9" s="217"/>
      <c r="F9" s="73"/>
      <c r="G9" s="85" t="s">
        <v>43</v>
      </c>
      <c r="H9" s="86">
        <v>135</v>
      </c>
      <c r="I9" s="87">
        <v>26</v>
      </c>
      <c r="J9" s="3"/>
      <c r="K9" s="3"/>
      <c r="L9" s="3"/>
      <c r="M9" s="57"/>
      <c r="O9">
        <v>9</v>
      </c>
      <c r="P9">
        <v>9</v>
      </c>
      <c r="Q9">
        <v>9</v>
      </c>
      <c r="R9">
        <v>9</v>
      </c>
    </row>
    <row r="10" spans="1:18" ht="21" customHeight="1" thickBot="1">
      <c r="A10" s="3"/>
      <c r="B10" s="230" t="s">
        <v>50</v>
      </c>
      <c r="C10" s="231"/>
      <c r="D10" s="231"/>
      <c r="E10" s="232"/>
      <c r="F10" s="73"/>
      <c r="G10" s="243" t="s">
        <v>51</v>
      </c>
      <c r="H10" s="244"/>
      <c r="I10" s="245"/>
      <c r="J10" s="3"/>
      <c r="K10" s="3"/>
      <c r="L10" s="3"/>
      <c r="M10" s="57"/>
      <c r="O10">
        <v>10</v>
      </c>
      <c r="P10">
        <v>10</v>
      </c>
      <c r="Q10">
        <v>10</v>
      </c>
      <c r="R10">
        <v>10</v>
      </c>
    </row>
    <row r="11" spans="1:18" ht="21" customHeight="1">
      <c r="A11" s="3"/>
      <c r="B11" s="79" t="s">
        <v>44</v>
      </c>
      <c r="C11" s="80" t="s">
        <v>41</v>
      </c>
      <c r="D11" s="80" t="s">
        <v>45</v>
      </c>
      <c r="E11" s="81" t="s">
        <v>46</v>
      </c>
      <c r="F11" s="73"/>
      <c r="G11" s="79" t="s">
        <v>44</v>
      </c>
      <c r="H11" s="233" t="s">
        <v>52</v>
      </c>
      <c r="I11" s="234"/>
      <c r="J11" s="3"/>
      <c r="K11" s="3"/>
      <c r="L11" s="3"/>
      <c r="M11" s="57"/>
      <c r="O11">
        <v>11</v>
      </c>
      <c r="P11">
        <v>11</v>
      </c>
      <c r="Q11">
        <v>11</v>
      </c>
      <c r="R11">
        <v>11</v>
      </c>
    </row>
    <row r="12" spans="1:18" ht="21" customHeight="1">
      <c r="A12" s="3"/>
      <c r="B12" s="82" t="s">
        <v>53</v>
      </c>
      <c r="C12" s="69">
        <f>ROUND($C$8*$C$21+$D$8*$C$22+$C$24,0)</f>
        <v>130</v>
      </c>
      <c r="D12" s="88">
        <f>VLOOKUP($C12, '국어 백분위 표'!$B$6:$D$117, 3, FALSE)</f>
        <v>97</v>
      </c>
      <c r="E12" s="70">
        <f>VLOOKUP($C12, '국어 백분위 표'!$B$6:$D$117, 2, FALSE)</f>
        <v>1</v>
      </c>
      <c r="F12" s="73"/>
      <c r="G12" s="82" t="s">
        <v>53</v>
      </c>
      <c r="H12" s="250" t="str">
        <f>IF(AND($M$36="불가능", $N$36="불가능"), "가능한 케이스 없음", IF(OR(M36="불가능", N36="불가능"), MIN(M36, N36), IF(M36=N36, M36, M36&amp;" 또는 "&amp;N36)))</f>
        <v>가능한 케이스 없음</v>
      </c>
      <c r="I12" s="251"/>
      <c r="J12" s="3"/>
      <c r="K12" s="3"/>
      <c r="L12" s="3"/>
      <c r="M12" s="57"/>
      <c r="O12">
        <v>12</v>
      </c>
      <c r="P12">
        <v>12</v>
      </c>
      <c r="Q12">
        <v>12</v>
      </c>
      <c r="R12">
        <v>12</v>
      </c>
    </row>
    <row r="13" spans="1:18" ht="21" customHeight="1">
      <c r="A13" s="3"/>
      <c r="B13" s="82" t="s">
        <v>54</v>
      </c>
      <c r="C13" s="69">
        <f>ROUND($C$8*$C$21+$D$8*$C$23+$C$25,0)</f>
        <v>135</v>
      </c>
      <c r="D13" s="88">
        <f>VLOOKUP($C13, '국어 백분위 표'!$B$6:$D$117, 3, FALSE)</f>
        <v>99</v>
      </c>
      <c r="E13" s="70">
        <f>VLOOKUP($C13, '국어 백분위 표'!$B$6:$D$117, 2, FALSE)</f>
        <v>1</v>
      </c>
      <c r="F13" s="73"/>
      <c r="G13" s="82" t="s">
        <v>54</v>
      </c>
      <c r="H13" s="248">
        <f>IF(AND(M37="불가능", N37="불가능"), "가능한 케이스 없음", IF(OR(M37="불가능", N37="불가능"), MIN(M37, N37), IF(M37=N37, M37, M37&amp;" 또는 "&amp;N37)))</f>
        <v>94</v>
      </c>
      <c r="I13" s="249"/>
      <c r="J13" s="3"/>
      <c r="K13" s="3"/>
      <c r="L13" s="3"/>
      <c r="M13" s="57"/>
      <c r="O13">
        <v>13</v>
      </c>
      <c r="P13">
        <v>13</v>
      </c>
      <c r="Q13">
        <v>13</v>
      </c>
      <c r="R13">
        <v>13</v>
      </c>
    </row>
    <row r="14" spans="1:18" ht="21" customHeight="1">
      <c r="A14" s="3"/>
      <c r="B14" s="82" t="s">
        <v>55</v>
      </c>
      <c r="C14" s="69">
        <f>ROUND($C$9*$C$27+$D$9*$C$28+$C$31,0)</f>
        <v>127</v>
      </c>
      <c r="D14" s="88">
        <f>VLOOKUP($C14, '수학 백분위 표'!$B$6:$D$117, 3, FALSE)</f>
        <v>91</v>
      </c>
      <c r="E14" s="70">
        <f>VLOOKUP($C14, '수학 백분위 표'!$B$7:$D$118, 2, FALSE)</f>
        <v>2</v>
      </c>
      <c r="F14" s="73"/>
      <c r="G14" s="82" t="s">
        <v>55</v>
      </c>
      <c r="H14" s="248">
        <f>IF(AND(M38="불가능", N38="불가능"), "가능한 케이스 없음", IF(OR(M38="불가능", N38="불가능"), MIN(M38, N38), IF(M38=N38, M38, M38&amp;" 또는 "&amp;N38)))</f>
        <v>91</v>
      </c>
      <c r="I14" s="249"/>
      <c r="J14" s="3"/>
      <c r="K14" s="3"/>
      <c r="L14" s="3"/>
      <c r="M14" s="57"/>
      <c r="O14">
        <v>14</v>
      </c>
      <c r="P14">
        <v>14</v>
      </c>
      <c r="Q14">
        <v>14</v>
      </c>
      <c r="R14">
        <v>14</v>
      </c>
    </row>
    <row r="15" spans="1:18" ht="21" customHeight="1">
      <c r="A15" s="3"/>
      <c r="B15" s="82" t="s">
        <v>47</v>
      </c>
      <c r="C15" s="69">
        <f>ROUND($C$9*$C$27+$D$9*$C$29+$C$32,0)</f>
        <v>129</v>
      </c>
      <c r="D15" s="88">
        <f>VLOOKUP($C15, '수학 백분위 표'!$B$6:$D$117, 3, FALSE)</f>
        <v>92</v>
      </c>
      <c r="E15" s="70">
        <f>VLOOKUP($C15, '수학 백분위 표'!$B$6:$D$118, 2, FALSE)</f>
        <v>2</v>
      </c>
      <c r="F15" s="73"/>
      <c r="G15" s="82" t="s">
        <v>47</v>
      </c>
      <c r="H15" s="248" t="str">
        <f>IF(AND(M39="불가능", N39="불가능"), "가능한 케이스 없음", IF(OR(M39="불가능", N39="불가능"), MIN(M39, N39), IF(M39=N39, M39, M39&amp;" 또는 "&amp;N39)))</f>
        <v>87 또는 88</v>
      </c>
      <c r="I15" s="249"/>
      <c r="J15" s="3"/>
      <c r="K15" s="3"/>
      <c r="L15" s="3"/>
      <c r="M15" s="57"/>
      <c r="O15">
        <v>15</v>
      </c>
      <c r="P15">
        <v>15</v>
      </c>
      <c r="Q15">
        <v>15</v>
      </c>
      <c r="R15">
        <v>15</v>
      </c>
    </row>
    <row r="16" spans="1:18" ht="21" customHeight="1" thickBot="1">
      <c r="A16" s="3"/>
      <c r="B16" s="85" t="s">
        <v>48</v>
      </c>
      <c r="C16" s="71">
        <f>ROUND($C$9*$C$27+$D$9*$C$30+$C$33,0)</f>
        <v>129</v>
      </c>
      <c r="D16" s="89">
        <f>VLOOKUP($C16, '수학 백분위 표'!$B$6:$D$117, 3, FALSE)</f>
        <v>92</v>
      </c>
      <c r="E16" s="72">
        <f>VLOOKUP($C16, '수학 백분위 표'!$B$6:$D$118, 2, FALSE)</f>
        <v>2</v>
      </c>
      <c r="F16" s="73"/>
      <c r="G16" s="85" t="s">
        <v>48</v>
      </c>
      <c r="H16" s="246">
        <f>IF(AND(M40="불가능", N40="불가능"), "가능한 케이스 없음", IF(OR(M40="불가능", N40="불가능"), MIN(M40, N40), IF(M40=N40, M40, M40&amp;" 또는 "&amp;N40)))</f>
        <v>88</v>
      </c>
      <c r="I16" s="247"/>
      <c r="K16" s="3"/>
      <c r="L16" s="3"/>
      <c r="O16">
        <v>16</v>
      </c>
      <c r="P16">
        <v>16</v>
      </c>
      <c r="Q16">
        <v>16</v>
      </c>
      <c r="R16">
        <v>16</v>
      </c>
    </row>
    <row r="17" spans="1:18">
      <c r="A17" s="3"/>
      <c r="B17" s="66"/>
      <c r="C17" s="66"/>
      <c r="D17" s="66"/>
      <c r="E17" s="67"/>
      <c r="F17" s="3"/>
      <c r="G17" s="67"/>
      <c r="H17" s="67"/>
      <c r="I17" s="67"/>
      <c r="J17" s="3"/>
      <c r="K17" s="3"/>
      <c r="L17" s="3"/>
      <c r="M17" s="57"/>
      <c r="O17">
        <v>17</v>
      </c>
      <c r="P17">
        <v>17</v>
      </c>
      <c r="Q17">
        <v>17</v>
      </c>
      <c r="R17">
        <v>17</v>
      </c>
    </row>
    <row r="18" spans="1:18">
      <c r="A18" s="3"/>
      <c r="B18" s="2"/>
      <c r="C18" s="2"/>
      <c r="D18" s="2"/>
      <c r="E18" s="3"/>
      <c r="F18" s="3"/>
      <c r="G18" s="3"/>
      <c r="H18" s="3"/>
      <c r="I18" s="3"/>
      <c r="J18" s="3"/>
      <c r="K18" s="3"/>
      <c r="L18" s="3"/>
      <c r="M18" s="57"/>
      <c r="O18">
        <v>18</v>
      </c>
      <c r="P18">
        <v>18</v>
      </c>
      <c r="Q18">
        <v>18</v>
      </c>
      <c r="R18">
        <v>18</v>
      </c>
    </row>
    <row r="19" spans="1:18">
      <c r="A19" s="3"/>
      <c r="B19" s="2"/>
      <c r="C19" s="2"/>
      <c r="D19" s="2"/>
      <c r="E19" s="3"/>
      <c r="F19" s="3"/>
      <c r="H19" s="3"/>
      <c r="I19" s="3"/>
      <c r="J19" s="3"/>
      <c r="K19" s="3"/>
      <c r="L19" s="3"/>
      <c r="M19" s="57"/>
      <c r="O19">
        <v>19</v>
      </c>
      <c r="P19">
        <v>19</v>
      </c>
      <c r="Q19">
        <v>19</v>
      </c>
      <c r="R19">
        <v>19</v>
      </c>
    </row>
    <row r="20" spans="1:18" ht="17.5" thickBot="1">
      <c r="A20" s="3"/>
      <c r="B20" s="2"/>
      <c r="C20" s="2"/>
      <c r="D20" s="2"/>
      <c r="E20" s="3"/>
      <c r="F20" s="3"/>
      <c r="G20" s="3"/>
      <c r="H20" s="3"/>
      <c r="I20" s="3"/>
      <c r="J20" s="3"/>
      <c r="K20" s="3"/>
      <c r="L20" s="3"/>
      <c r="M20" s="57"/>
      <c r="O20">
        <v>20</v>
      </c>
      <c r="P20">
        <v>20</v>
      </c>
      <c r="Q20">
        <v>20</v>
      </c>
      <c r="R20">
        <v>20</v>
      </c>
    </row>
    <row r="21" spans="1:18">
      <c r="A21" s="3"/>
      <c r="B21" s="59" t="s">
        <v>24</v>
      </c>
      <c r="C21" s="60">
        <v>0.94499999999999995</v>
      </c>
      <c r="D21" s="2"/>
      <c r="E21" s="3"/>
      <c r="F21" s="3"/>
      <c r="G21" s="3"/>
      <c r="H21" s="3"/>
      <c r="I21" s="3"/>
      <c r="J21" s="3"/>
      <c r="K21" s="3"/>
      <c r="L21" s="3"/>
      <c r="M21" s="57"/>
      <c r="O21">
        <v>21</v>
      </c>
      <c r="P21">
        <v>21</v>
      </c>
      <c r="Q21">
        <v>21</v>
      </c>
      <c r="R21">
        <v>21</v>
      </c>
    </row>
    <row r="22" spans="1:18">
      <c r="A22" s="3"/>
      <c r="B22" s="61" t="s">
        <v>10</v>
      </c>
      <c r="C22" s="62">
        <v>0.70699999999999996</v>
      </c>
      <c r="D22" s="2"/>
      <c r="E22" s="3"/>
      <c r="F22" s="3"/>
      <c r="G22" s="3"/>
      <c r="H22" s="3"/>
      <c r="I22" s="3"/>
      <c r="J22" s="3"/>
      <c r="K22" s="3"/>
      <c r="L22" s="3"/>
      <c r="M22" s="57"/>
      <c r="O22">
        <v>22</v>
      </c>
      <c r="P22">
        <v>22</v>
      </c>
      <c r="Q22">
        <v>22</v>
      </c>
      <c r="R22">
        <v>22</v>
      </c>
    </row>
    <row r="23" spans="1:18">
      <c r="A23" s="3"/>
      <c r="B23" s="61" t="s">
        <v>11</v>
      </c>
      <c r="C23" s="62">
        <v>0.87</v>
      </c>
      <c r="D23" s="2"/>
      <c r="E23" s="3"/>
      <c r="F23" s="3"/>
      <c r="G23" s="3"/>
      <c r="H23" s="3"/>
      <c r="I23" s="3"/>
      <c r="J23" s="3"/>
      <c r="K23" s="3"/>
      <c r="L23" s="33"/>
      <c r="M23" s="57"/>
      <c r="O23">
        <v>23</v>
      </c>
      <c r="P23">
        <v>24</v>
      </c>
      <c r="Q23">
        <v>23</v>
      </c>
      <c r="R23">
        <v>23</v>
      </c>
    </row>
    <row r="24" spans="1:18">
      <c r="A24" s="3"/>
      <c r="B24" s="61" t="s">
        <v>12</v>
      </c>
      <c r="C24" s="62">
        <v>46.3</v>
      </c>
      <c r="D24" s="2"/>
      <c r="E24" s="3"/>
      <c r="F24" s="3"/>
      <c r="G24" s="3"/>
      <c r="H24" s="3"/>
      <c r="I24" s="3"/>
      <c r="J24" s="3"/>
      <c r="K24" s="3"/>
      <c r="L24" s="33"/>
      <c r="M24" s="57"/>
      <c r="O24">
        <v>24</v>
      </c>
      <c r="P24" s="41"/>
      <c r="Q24">
        <v>24</v>
      </c>
      <c r="R24">
        <v>24</v>
      </c>
    </row>
    <row r="25" spans="1:18" ht="17.5" thickBot="1">
      <c r="A25" s="3"/>
      <c r="B25" s="63" t="s">
        <v>13</v>
      </c>
      <c r="C25" s="64">
        <v>47.2</v>
      </c>
      <c r="D25" s="2"/>
      <c r="E25" s="3"/>
      <c r="F25" s="3"/>
      <c r="G25" s="3"/>
      <c r="I25" s="3"/>
      <c r="J25" s="3"/>
      <c r="K25" s="3"/>
      <c r="L25" s="33"/>
      <c r="M25" s="57"/>
      <c r="O25">
        <v>25</v>
      </c>
      <c r="P25" s="41"/>
      <c r="Q25">
        <v>25</v>
      </c>
      <c r="R25">
        <v>26</v>
      </c>
    </row>
    <row r="26" spans="1:18" ht="17.5" thickBot="1">
      <c r="A26" s="3"/>
      <c r="B26" s="65"/>
      <c r="C26" s="65"/>
      <c r="D26" s="2"/>
      <c r="E26" s="3"/>
      <c r="F26" s="37"/>
      <c r="G26" s="3"/>
      <c r="H26" s="3"/>
      <c r="I26" s="3"/>
      <c r="J26" s="3"/>
      <c r="K26" s="3"/>
      <c r="L26" s="37"/>
      <c r="M26" s="57"/>
      <c r="O26">
        <v>26</v>
      </c>
      <c r="Q26">
        <v>26</v>
      </c>
    </row>
    <row r="27" spans="1:18">
      <c r="A27" s="3"/>
      <c r="B27" s="59" t="s">
        <v>28</v>
      </c>
      <c r="C27" s="60">
        <v>0.77200000000000002</v>
      </c>
      <c r="D27" s="2"/>
      <c r="E27" s="3"/>
      <c r="F27" s="37"/>
      <c r="G27" s="3"/>
      <c r="H27" s="3"/>
      <c r="I27" s="3"/>
      <c r="J27" s="3"/>
      <c r="K27" s="3"/>
      <c r="L27" s="37"/>
      <c r="M27" s="57"/>
      <c r="O27">
        <v>27</v>
      </c>
      <c r="Q27">
        <v>27</v>
      </c>
    </row>
    <row r="28" spans="1:18">
      <c r="A28" s="3"/>
      <c r="B28" s="61" t="s">
        <v>16</v>
      </c>
      <c r="C28" s="62">
        <v>0.77800000000000002</v>
      </c>
      <c r="D28" s="2"/>
      <c r="E28" s="3"/>
      <c r="F28" s="37"/>
      <c r="G28" s="3"/>
      <c r="H28" s="3"/>
      <c r="I28" s="3"/>
      <c r="J28" s="3"/>
      <c r="K28" s="3"/>
      <c r="L28" s="3"/>
      <c r="M28" s="57"/>
      <c r="O28">
        <v>28</v>
      </c>
      <c r="Q28">
        <v>28</v>
      </c>
    </row>
    <row r="29" spans="1:18">
      <c r="A29" s="3"/>
      <c r="B29" s="61" t="s">
        <v>17</v>
      </c>
      <c r="C29" s="62">
        <v>0.78100000000000003</v>
      </c>
      <c r="D29" s="2"/>
      <c r="E29" s="3"/>
      <c r="F29" s="37"/>
      <c r="G29" s="3"/>
      <c r="H29" s="3"/>
      <c r="I29" s="3"/>
      <c r="J29" s="3"/>
      <c r="K29" s="3"/>
      <c r="L29" s="3"/>
      <c r="M29" s="57"/>
      <c r="O29">
        <v>29</v>
      </c>
      <c r="Q29">
        <v>29</v>
      </c>
    </row>
    <row r="30" spans="1:18">
      <c r="A30" s="3"/>
      <c r="B30" s="61" t="s">
        <v>14</v>
      </c>
      <c r="C30" s="62">
        <v>0.78200000000000003</v>
      </c>
      <c r="D30" s="2"/>
      <c r="E30" s="3"/>
      <c r="F30" s="37"/>
      <c r="G30" s="3"/>
      <c r="H30" s="3"/>
      <c r="I30" s="3"/>
      <c r="J30" s="3"/>
      <c r="K30" s="3"/>
      <c r="L30" s="3"/>
      <c r="M30" s="57"/>
      <c r="O30">
        <v>30</v>
      </c>
      <c r="Q30">
        <v>30</v>
      </c>
    </row>
    <row r="31" spans="1:18">
      <c r="A31" s="3"/>
      <c r="B31" s="61" t="s">
        <v>15</v>
      </c>
      <c r="C31" s="62">
        <v>64.8</v>
      </c>
      <c r="D31" s="2"/>
      <c r="E31" s="3"/>
      <c r="F31" s="37"/>
      <c r="G31" s="3"/>
      <c r="H31" s="3"/>
      <c r="I31" s="3"/>
      <c r="J31" s="3"/>
      <c r="K31" s="3"/>
      <c r="L31" s="3"/>
      <c r="M31" s="57"/>
      <c r="O31">
        <v>31</v>
      </c>
      <c r="Q31">
        <v>31</v>
      </c>
    </row>
    <row r="32" spans="1:18">
      <c r="A32" s="3"/>
      <c r="B32" s="61" t="s">
        <v>18</v>
      </c>
      <c r="C32" s="62">
        <v>67.3</v>
      </c>
      <c r="D32" s="2"/>
      <c r="E32" s="3"/>
      <c r="F32" s="37"/>
      <c r="G32" s="3"/>
      <c r="H32" s="3"/>
      <c r="I32" s="3"/>
      <c r="J32" s="3"/>
      <c r="K32" s="3"/>
      <c r="L32" s="3"/>
      <c r="M32" s="57"/>
      <c r="O32">
        <v>32</v>
      </c>
      <c r="Q32">
        <v>32</v>
      </c>
    </row>
    <row r="33" spans="1:17" ht="17.5" thickBot="1">
      <c r="A33" s="3"/>
      <c r="B33" s="63" t="s">
        <v>19</v>
      </c>
      <c r="C33" s="64">
        <v>66.7</v>
      </c>
      <c r="D33" s="2"/>
      <c r="E33" s="3"/>
      <c r="F33" s="37"/>
      <c r="G33" s="3"/>
      <c r="H33" s="3"/>
      <c r="I33" s="3"/>
      <c r="J33" s="3"/>
      <c r="K33" s="3"/>
      <c r="L33" s="3"/>
      <c r="M33" s="57"/>
      <c r="O33">
        <v>33</v>
      </c>
      <c r="Q33">
        <v>33</v>
      </c>
    </row>
    <row r="34" spans="1:17">
      <c r="A34" s="3"/>
      <c r="B34" s="2"/>
      <c r="C34" s="2"/>
      <c r="D34" s="2"/>
      <c r="E34" s="3"/>
      <c r="F34" s="37"/>
      <c r="G34" s="37"/>
      <c r="H34" s="37"/>
      <c r="I34" s="37"/>
      <c r="J34" s="37"/>
      <c r="K34" s="3"/>
      <c r="L34" s="3"/>
      <c r="M34" s="57"/>
      <c r="O34">
        <v>34</v>
      </c>
      <c r="Q34">
        <v>34</v>
      </c>
    </row>
    <row r="35" spans="1:17">
      <c r="A35" s="3"/>
      <c r="B35" s="2"/>
      <c r="C35" s="2"/>
      <c r="D35" s="2"/>
      <c r="E35" s="3"/>
      <c r="F35" s="37"/>
      <c r="G35" s="37"/>
      <c r="H35" s="37"/>
      <c r="I35" s="37"/>
      <c r="J35" s="37"/>
      <c r="K35" s="3"/>
      <c r="L35" s="3"/>
      <c r="M35" s="57"/>
      <c r="O35">
        <v>35</v>
      </c>
      <c r="Q35">
        <v>35</v>
      </c>
    </row>
    <row r="36" spans="1:17">
      <c r="E36" s="58"/>
      <c r="F36" s="58"/>
      <c r="G36" s="46">
        <f>($H$8-0.5-$I$8*$C$22-$C$24)/$C$21</f>
        <v>74.319576719576716</v>
      </c>
      <c r="H36" s="46">
        <f>($H$8+0.499-$I$8*$C$22-$C$24)/$C$21</f>
        <v>75.37671957671958</v>
      </c>
      <c r="I36" s="47">
        <f>ROUNDUP(G36, 0)</f>
        <v>75</v>
      </c>
      <c r="J36" s="47">
        <f>ROUNDDOWN(H36, 0)</f>
        <v>75</v>
      </c>
      <c r="K36" s="46">
        <f>ROUNDUP(G36, 0)+$I$8</f>
        <v>99</v>
      </c>
      <c r="L36" s="46">
        <f>ROUNDDOWN(H36, 0)+$I$8</f>
        <v>99</v>
      </c>
      <c r="M36" s="46" t="str">
        <f>IF(OR($I36&gt;76, $J36&lt;0, AND($I36=75, $J36=75), AND($I36=1, $J36=1), $I36&gt;$J36, K36&gt;100, K36=99, K36=1, K36&lt;0, $I$8&gt;24, $I$8=23, $I$8=1, $I$8&lt;0), "불가능", K36)</f>
        <v>불가능</v>
      </c>
      <c r="N36" s="46" t="str">
        <f>IF(OR($I36&gt;76, $J36&lt;0, AND($I36=75, $J36=75), AND($I36=1, $J36=1), $I36&gt;$J36, L36&gt;100, L36=99, L36=1, L36&lt;0, $I$8&gt;24, $I$8=23, $I$8=1, $I$8&lt;0, H36&lt;0), "불가능", L36)</f>
        <v>불가능</v>
      </c>
      <c r="O36">
        <v>36</v>
      </c>
      <c r="Q36">
        <v>36</v>
      </c>
    </row>
    <row r="37" spans="1:17">
      <c r="E37" s="58"/>
      <c r="F37" s="58"/>
      <c r="G37" s="46">
        <f>($H$8-0.5-$I$8*$C$23-$C$25)/$C$21</f>
        <v>69.227513227513228</v>
      </c>
      <c r="H37" s="46">
        <f>($H$8+0.499-$I$8*$C$23-$C$25)/$C$21</f>
        <v>70.284656084656092</v>
      </c>
      <c r="I37" s="47">
        <f>ROUNDUP(G37, 0)</f>
        <v>70</v>
      </c>
      <c r="J37" s="47">
        <f>ROUNDDOWN(H37, 0)</f>
        <v>70</v>
      </c>
      <c r="K37" s="46">
        <f>ROUNDUP(G37, 0)+$I$8</f>
        <v>94</v>
      </c>
      <c r="L37" s="46">
        <f>ROUNDDOWN(H37, 0)+$I$8</f>
        <v>94</v>
      </c>
      <c r="M37" s="46">
        <f>IF(OR($I37&gt;76, $J37&lt;0, AND($I37=75, $J37=75), AND($I37=1, $J37=1), $I37&gt;$J37, K37&gt;100, K37=99, K37=1, K37&lt;0, $I$8&gt;24, $I$8=23, $I$8=1, $I$8&lt;0), "불가능", K37)</f>
        <v>94</v>
      </c>
      <c r="N37" s="46">
        <f>IF(OR($I37&gt;76, $J37&lt;0, AND($I37=75, $J37=75), AND($I37=1, $J37=1), $I37&gt;$J37, L37&gt;100, L37=99, L37=1, L37&lt;0, $I$8&gt;24, $I$8=23, $I$8=1, $I$8&lt;0, H37&lt;0), "불가능", L37)</f>
        <v>94</v>
      </c>
      <c r="O37">
        <v>37</v>
      </c>
      <c r="Q37">
        <v>37</v>
      </c>
    </row>
    <row r="38" spans="1:17">
      <c r="E38" s="58"/>
      <c r="F38" s="58"/>
      <c r="G38" s="46">
        <f>($H$9-0.5-$I$9*$C$28-$C$31)/$C$27</f>
        <v>64.082901554404131</v>
      </c>
      <c r="H38" s="46">
        <f>($H$9+0.499-$I$9*$C$28-$C$31)/$C$27</f>
        <v>65.376943005181332</v>
      </c>
      <c r="I38" s="47">
        <f>ROUNDUP(G38, 0)</f>
        <v>65</v>
      </c>
      <c r="J38" s="47">
        <f>ROUNDDOWN(H38, 0)</f>
        <v>65</v>
      </c>
      <c r="K38" s="46">
        <f>ROUNDUP(G38, 0)+$I$9</f>
        <v>91</v>
      </c>
      <c r="L38" s="46">
        <f>ROUNDDOWN(H38, 0)+$I$9</f>
        <v>91</v>
      </c>
      <c r="M38" s="46">
        <f t="shared" ref="M38:M40" si="0">IF(OR($I38&gt;74, $J38&lt;0, AND($I38=73, $J38=73), AND($I38=1, $J38=1), $I38&gt;$J38, K38&gt;100, K38=99, K38=1, K38&lt;0, $I$9&gt;26, $I$9=25, $I$9=1, $I$9&lt;0), "불가능", K38)</f>
        <v>91</v>
      </c>
      <c r="N38" s="46">
        <f>IF(OR($I38&gt;74, $J38&lt;0, AND($I38=73, $J38=73), AND($I38=1, $J38=1), $I38&gt;$J38, L38&gt;100, L38=99, L38=1, L38&lt;0, $I$9&gt;26, $I$9=25, $I$9=1, $I$9&lt;0, H38&lt;0), "불가능", L38)</f>
        <v>91</v>
      </c>
      <c r="O38">
        <v>38</v>
      </c>
      <c r="Q38">
        <v>38</v>
      </c>
    </row>
    <row r="39" spans="1:17">
      <c r="E39" s="58"/>
      <c r="F39" s="58"/>
      <c r="G39" s="46">
        <f>($H$9-0.5-$I$9*$C$29-$C$32)/$C$27</f>
        <v>60.743523316062181</v>
      </c>
      <c r="H39" s="46">
        <f>($H$9+0.499-$I$9*$C$29-$C$32)/$C$27</f>
        <v>62.037564766839381</v>
      </c>
      <c r="I39" s="47">
        <f>ROUNDUP(G39, 0)</f>
        <v>61</v>
      </c>
      <c r="J39" s="47">
        <f>ROUNDDOWN(H39, 0)</f>
        <v>62</v>
      </c>
      <c r="K39" s="46">
        <f>ROUNDUP(G39, 0)+$I$9</f>
        <v>87</v>
      </c>
      <c r="L39" s="46">
        <f>ROUNDDOWN(H39, 0)+$I$9</f>
        <v>88</v>
      </c>
      <c r="M39" s="46">
        <f t="shared" si="0"/>
        <v>87</v>
      </c>
      <c r="N39" s="46">
        <f>IF(OR($I39&gt;74, $J39&lt;0, AND($I39=73, $J39=73), AND($I39=1, $J39=1), $I39&gt;$J39, L39&gt;100, L39=99, L39=1, L39&lt;0, $I$9&gt;26, $I$9=25, $I$9=1, $I$9&lt;0, H39&lt;0), "불가능", L39)</f>
        <v>88</v>
      </c>
      <c r="O39">
        <v>39</v>
      </c>
      <c r="Q39">
        <v>39</v>
      </c>
    </row>
    <row r="40" spans="1:17">
      <c r="E40" s="58"/>
      <c r="F40" s="58"/>
      <c r="G40" s="46">
        <f>($H$9-0.5-$I$9*$C$30-$C$33)/$C$27</f>
        <v>61.487046632124354</v>
      </c>
      <c r="H40" s="46">
        <f>($H$9+0.499-$I$9*$C$30-$C$33)/$C$27</f>
        <v>62.781088082901555</v>
      </c>
      <c r="I40" s="47">
        <f>ROUNDUP(G40, 0)</f>
        <v>62</v>
      </c>
      <c r="J40" s="47">
        <f>ROUNDDOWN(H40, 0)</f>
        <v>62</v>
      </c>
      <c r="K40" s="46">
        <f>ROUNDUP(G40, 0)+$I$9</f>
        <v>88</v>
      </c>
      <c r="L40" s="46">
        <f>ROUNDDOWN(H40, 0)+$I$9</f>
        <v>88</v>
      </c>
      <c r="M40" s="46">
        <f t="shared" si="0"/>
        <v>88</v>
      </c>
      <c r="N40" s="46">
        <f>IF(OR($I40&gt;74, $J40&lt;0, AND($I40=73, $J40=73), AND($I40=1, $J40=1), $I40&gt;$J40, L40&gt;100, L40=99, L40=1, L40&lt;0, $I$9&gt;26, $I$9=25, $I$9=1, $I$9&lt;0, H40&lt;0), "불가능", L40)</f>
        <v>88</v>
      </c>
      <c r="O40">
        <v>40</v>
      </c>
      <c r="Q40">
        <v>40</v>
      </c>
    </row>
    <row r="41" spans="1:17">
      <c r="E41" s="58"/>
      <c r="F41" s="58"/>
      <c r="G41" s="58"/>
      <c r="H41" s="58"/>
      <c r="I41" s="58"/>
      <c r="J41" s="58"/>
      <c r="K41" s="58"/>
      <c r="L41" s="58"/>
      <c r="O41">
        <v>41</v>
      </c>
      <c r="Q41">
        <v>41</v>
      </c>
    </row>
    <row r="42" spans="1:17">
      <c r="E42" s="58"/>
      <c r="F42" s="58"/>
      <c r="G42" s="58"/>
      <c r="H42" s="58"/>
      <c r="I42" s="58"/>
      <c r="J42" s="58"/>
      <c r="K42" s="58"/>
      <c r="L42" s="58"/>
      <c r="O42">
        <v>42</v>
      </c>
      <c r="Q42">
        <v>42</v>
      </c>
    </row>
    <row r="43" spans="1:17">
      <c r="O43">
        <v>43</v>
      </c>
      <c r="Q43">
        <v>43</v>
      </c>
    </row>
    <row r="44" spans="1:17">
      <c r="O44">
        <v>44</v>
      </c>
      <c r="Q44">
        <v>44</v>
      </c>
    </row>
    <row r="45" spans="1:17">
      <c r="O45">
        <v>45</v>
      </c>
      <c r="Q45">
        <v>45</v>
      </c>
    </row>
    <row r="46" spans="1:17">
      <c r="O46">
        <v>46</v>
      </c>
      <c r="Q46">
        <v>46</v>
      </c>
    </row>
    <row r="47" spans="1:17">
      <c r="O47">
        <v>47</v>
      </c>
      <c r="Q47">
        <v>47</v>
      </c>
    </row>
    <row r="48" spans="1:17">
      <c r="O48">
        <v>48</v>
      </c>
      <c r="Q48">
        <v>48</v>
      </c>
    </row>
    <row r="49" spans="15:17">
      <c r="O49">
        <v>49</v>
      </c>
      <c r="Q49">
        <v>49</v>
      </c>
    </row>
    <row r="50" spans="15:17">
      <c r="O50">
        <v>50</v>
      </c>
      <c r="Q50">
        <v>50</v>
      </c>
    </row>
    <row r="51" spans="15:17">
      <c r="O51">
        <v>51</v>
      </c>
      <c r="Q51">
        <v>51</v>
      </c>
    </row>
    <row r="52" spans="15:17">
      <c r="O52">
        <v>52</v>
      </c>
      <c r="Q52">
        <v>52</v>
      </c>
    </row>
    <row r="53" spans="15:17">
      <c r="O53">
        <v>53</v>
      </c>
      <c r="Q53">
        <v>53</v>
      </c>
    </row>
    <row r="54" spans="15:17">
      <c r="O54">
        <v>54</v>
      </c>
      <c r="Q54">
        <v>54</v>
      </c>
    </row>
    <row r="55" spans="15:17">
      <c r="O55">
        <v>55</v>
      </c>
      <c r="Q55">
        <v>55</v>
      </c>
    </row>
    <row r="56" spans="15:17">
      <c r="O56">
        <v>56</v>
      </c>
      <c r="Q56">
        <v>56</v>
      </c>
    </row>
    <row r="57" spans="15:17">
      <c r="O57">
        <v>57</v>
      </c>
      <c r="Q57">
        <v>57</v>
      </c>
    </row>
    <row r="58" spans="15:17">
      <c r="O58">
        <v>58</v>
      </c>
      <c r="Q58">
        <v>58</v>
      </c>
    </row>
    <row r="59" spans="15:17">
      <c r="O59">
        <v>59</v>
      </c>
      <c r="Q59">
        <v>59</v>
      </c>
    </row>
    <row r="60" spans="15:17">
      <c r="O60">
        <v>60</v>
      </c>
      <c r="Q60">
        <v>60</v>
      </c>
    </row>
    <row r="61" spans="15:17">
      <c r="O61">
        <v>61</v>
      </c>
      <c r="Q61">
        <v>61</v>
      </c>
    </row>
    <row r="62" spans="15:17">
      <c r="O62">
        <v>62</v>
      </c>
      <c r="Q62">
        <v>62</v>
      </c>
    </row>
    <row r="63" spans="15:17">
      <c r="O63">
        <v>63</v>
      </c>
      <c r="Q63">
        <v>63</v>
      </c>
    </row>
    <row r="64" spans="15:17">
      <c r="O64">
        <v>64</v>
      </c>
      <c r="Q64">
        <v>64</v>
      </c>
    </row>
    <row r="65" spans="15:19">
      <c r="O65">
        <v>65</v>
      </c>
      <c r="Q65">
        <v>65</v>
      </c>
    </row>
    <row r="66" spans="15:19">
      <c r="O66">
        <v>66</v>
      </c>
      <c r="Q66">
        <v>66</v>
      </c>
    </row>
    <row r="67" spans="15:19">
      <c r="O67">
        <v>67</v>
      </c>
      <c r="Q67">
        <v>67</v>
      </c>
    </row>
    <row r="68" spans="15:19">
      <c r="O68">
        <v>68</v>
      </c>
      <c r="Q68">
        <v>68</v>
      </c>
    </row>
    <row r="69" spans="15:19">
      <c r="O69">
        <v>69</v>
      </c>
      <c r="Q69">
        <v>69</v>
      </c>
    </row>
    <row r="70" spans="15:19">
      <c r="O70">
        <v>70</v>
      </c>
      <c r="Q70">
        <v>70</v>
      </c>
    </row>
    <row r="71" spans="15:19">
      <c r="O71">
        <v>71</v>
      </c>
      <c r="Q71">
        <v>71</v>
      </c>
    </row>
    <row r="72" spans="15:19">
      <c r="O72">
        <v>72</v>
      </c>
      <c r="Q72">
        <v>72</v>
      </c>
    </row>
    <row r="73" spans="15:19">
      <c r="O73">
        <v>73</v>
      </c>
      <c r="Q73">
        <v>74</v>
      </c>
    </row>
    <row r="74" spans="15:19">
      <c r="O74">
        <v>74</v>
      </c>
    </row>
    <row r="75" spans="15:19">
      <c r="O75">
        <v>76</v>
      </c>
    </row>
    <row r="76" spans="15:19" ht="17.5" thickBot="1"/>
    <row r="77" spans="15:19" ht="17.5" thickBot="1">
      <c r="O77" s="218" t="s">
        <v>34</v>
      </c>
      <c r="P77" s="219"/>
      <c r="Q77" s="219"/>
      <c r="R77" s="220"/>
      <c r="S77" s="3"/>
    </row>
    <row r="78" spans="15:19">
      <c r="O78" s="27"/>
      <c r="P78" s="28" t="s">
        <v>20</v>
      </c>
      <c r="Q78" s="28" t="s">
        <v>22</v>
      </c>
      <c r="R78" s="29" t="s">
        <v>29</v>
      </c>
      <c r="S78" s="3"/>
    </row>
    <row r="79" spans="15:19">
      <c r="O79" s="30" t="s">
        <v>33</v>
      </c>
      <c r="P79" s="31">
        <v>189902</v>
      </c>
      <c r="Q79" s="31">
        <v>97048</v>
      </c>
      <c r="R79" s="32">
        <f>P79+Q79</f>
        <v>286950</v>
      </c>
      <c r="S79" s="33"/>
    </row>
    <row r="80" spans="15:19">
      <c r="O80" s="34" t="s">
        <v>30</v>
      </c>
      <c r="P80" s="35">
        <v>42.23</v>
      </c>
      <c r="Q80" s="35">
        <v>51.05</v>
      </c>
      <c r="R80" s="36">
        <f>(P80*$P$79+Q80*$Q$79)/$R$79</f>
        <v>45.212970412963926</v>
      </c>
      <c r="S80" s="33"/>
    </row>
    <row r="81" spans="15:19">
      <c r="O81" s="34" t="s">
        <v>31</v>
      </c>
      <c r="P81" s="35">
        <f>P82-P80</f>
        <v>15.800000000000004</v>
      </c>
      <c r="Q81" s="35">
        <f>Q82-Q80</f>
        <v>16.5</v>
      </c>
      <c r="R81" s="36">
        <f>(P81*$P$79+Q81*$Q$79)/$R$79</f>
        <v>16.03674368356857</v>
      </c>
      <c r="S81" s="33"/>
    </row>
    <row r="82" spans="15:19" ht="17.5" thickBot="1">
      <c r="O82" s="38" t="s">
        <v>32</v>
      </c>
      <c r="P82" s="39">
        <v>58.03</v>
      </c>
      <c r="Q82" s="39">
        <v>67.55</v>
      </c>
      <c r="R82" s="40">
        <f>(P82*$P$79+Q82*$Q$79)/$R$79</f>
        <v>61.2497140965325</v>
      </c>
      <c r="S82" s="37"/>
    </row>
    <row r="83" spans="15:19" ht="17.5" thickBot="1">
      <c r="O83" s="37"/>
      <c r="P83" s="37"/>
      <c r="Q83" s="37"/>
      <c r="R83" s="37"/>
      <c r="S83" s="37"/>
    </row>
    <row r="84" spans="15:19" ht="17.5" thickBot="1">
      <c r="O84" s="221" t="s">
        <v>35</v>
      </c>
      <c r="P84" s="222"/>
      <c r="Q84" s="222"/>
      <c r="R84" s="222"/>
      <c r="S84" s="223"/>
    </row>
    <row r="85" spans="15:19">
      <c r="O85" s="42"/>
      <c r="P85" s="43" t="s">
        <v>21</v>
      </c>
      <c r="Q85" s="43" t="s">
        <v>36</v>
      </c>
      <c r="R85" s="43" t="s">
        <v>37</v>
      </c>
      <c r="S85" s="44" t="s">
        <v>29</v>
      </c>
    </row>
    <row r="86" spans="15:19">
      <c r="O86" s="34" t="s">
        <v>33</v>
      </c>
      <c r="P86" s="31">
        <v>155934</v>
      </c>
      <c r="Q86" s="31">
        <v>117473</v>
      </c>
      <c r="R86" s="31">
        <v>12592</v>
      </c>
      <c r="S86" s="45">
        <f>P86+Q86+R86</f>
        <v>285999</v>
      </c>
    </row>
    <row r="87" spans="15:19">
      <c r="O87" s="34" t="s">
        <v>30</v>
      </c>
      <c r="P87" s="35">
        <v>19.68</v>
      </c>
      <c r="Q87" s="35">
        <v>36.46</v>
      </c>
      <c r="R87" s="35">
        <v>26.75</v>
      </c>
      <c r="S87" s="36">
        <f>(P87*$P$86+Q87*$Q$86+R87*$R$86)/$S$86</f>
        <v>26.883599942657142</v>
      </c>
    </row>
    <row r="88" spans="15:19">
      <c r="O88" s="34" t="s">
        <v>31</v>
      </c>
      <c r="P88" s="35">
        <f>P89-P87</f>
        <v>8.7600000000000016</v>
      </c>
      <c r="Q88" s="35">
        <f>Q89-Q87</f>
        <v>11.269999999999996</v>
      </c>
      <c r="R88" s="35">
        <f>R89-R87</f>
        <v>9.0600000000000023</v>
      </c>
      <c r="S88" s="36">
        <f>(P88*$P$86+Q88*$Q$86+R88*$R$86)/$S$86</f>
        <v>9.8041813782565672</v>
      </c>
    </row>
    <row r="89" spans="15:19" ht="17.5" thickBot="1">
      <c r="O89" s="38" t="s">
        <v>32</v>
      </c>
      <c r="P89" s="39">
        <v>28.44</v>
      </c>
      <c r="Q89" s="39">
        <v>47.73</v>
      </c>
      <c r="R89" s="39">
        <v>35.81</v>
      </c>
      <c r="S89" s="40">
        <f>(P89*$P$86+Q89*$Q$86+R89*$R$86)/$S$86</f>
        <v>36.687781320913707</v>
      </c>
    </row>
  </sheetData>
  <sheetProtection algorithmName="SHA-512" hashValue="aBGPTivjouuCf8m4XqBRJROsrNsI0RjVpXhn2TelZK2Z7Xg+xXfBakW0Z/7Rb8T6e+aWG9co+P1OHqTVLi9SGg==" saltValue="IzHpMD8fT2xCp4IEdQKuLw==" spinCount="100000" sheet="1" selectLockedCells="1" autoFilter="0"/>
  <protectedRanges>
    <protectedRange sqref="C8:E9" name="범위1"/>
    <protectedRange sqref="H8:I9" name="범위2"/>
  </protectedRanges>
  <mergeCells count="17">
    <mergeCell ref="H11:I11"/>
    <mergeCell ref="C2:E2"/>
    <mergeCell ref="C3:E3"/>
    <mergeCell ref="D9:E9"/>
    <mergeCell ref="O77:R77"/>
    <mergeCell ref="O84:S84"/>
    <mergeCell ref="B5:E6"/>
    <mergeCell ref="B10:E10"/>
    <mergeCell ref="D7:E7"/>
    <mergeCell ref="D8:E8"/>
    <mergeCell ref="G5:I6"/>
    <mergeCell ref="G10:I10"/>
    <mergeCell ref="H16:I16"/>
    <mergeCell ref="H15:I15"/>
    <mergeCell ref="H14:I14"/>
    <mergeCell ref="H13:I13"/>
    <mergeCell ref="H12:I12"/>
  </mergeCells>
  <phoneticPr fontId="1" type="noConversion"/>
  <dataValidations xWindow="781" yWindow="600" count="4">
    <dataValidation type="list" allowBlank="1" showErrorMessage="1" errorTitle="입력할 수 없는 값입니다." error="국어 공통과목 원점수의 범위는 다음과 같습니다._x000a_[0 이상 76 이하의 범위에서 1과 75를 제외한 정수]" promptTitle="국어" prompt="ㄹㄹ" sqref="C8" xr:uid="{81FEA36A-2A09-4652-8B75-70295D98BE1A}">
      <formula1>$O$1:$O$75</formula1>
    </dataValidation>
    <dataValidation type="list" allowBlank="1" showInputMessage="1" showErrorMessage="1" errorTitle="입력할 수 없는 값입니다." error="수학 선택과목 원점수의 범위는 다음과 같습니다._x000a_[0 이상 26 이하의 범위에서 1과 25를 제외한 정수]" sqref="D9:E9 I9" xr:uid="{6B2519B0-8C6C-44C9-9ACA-B3A3CF449B06}">
      <formula1>$R$1:$R$25</formula1>
    </dataValidation>
    <dataValidation type="list" allowBlank="1" showInputMessage="1" showErrorMessage="1" errorTitle="입력할 수 없는 값입니다." error="수학 공통과목 원점수의 범위는 다음과 같습니다._x000a_[0 이상 74 이하의 범위에서 1과 73을 제외한 정수]" sqref="C9" xr:uid="{1C862E91-9456-4CD4-84FC-E08AD4503751}">
      <formula1>$Q$1:$Q$73</formula1>
    </dataValidation>
    <dataValidation type="list" allowBlank="1" showInputMessage="1" showErrorMessage="1" errorTitle="입력할 수 없는 값입니다." error="국어 선택과목 원점수의 범위는 다음과 같습니다._x000a_[0 이상 24 이하의 범위에서 1과 23을 제외한 정수]" sqref="D8:E8 I8" xr:uid="{63174EEE-2DED-4E38-B3D4-936614C8B10C}">
      <formula1>$P$1:$P$23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81" yWindow="600" count="2">
        <x14:dataValidation type="list" allowBlank="1" showErrorMessage="1" errorTitle="입력할 수 없는 값입니다." error="2023학년도 대학수학능력시험 9월 모의평가 국어 영역의 표준점수 범위는 다음과 같습니다._x000a_[46 이상 140 이하의 범위에서 139를 제외한 정수]" xr:uid="{BF8CA3A3-B055-4E54-AF96-445AE4D45415}">
          <x14:formula1>
            <xm:f>'인원 입력 기능'!$B$5:$B$105</xm:f>
          </x14:formula1>
          <xm:sqref>H8</xm:sqref>
        </x14:dataValidation>
        <x14:dataValidation type="list" allowBlank="1" showInputMessage="1" showErrorMessage="1" errorTitle="입력할 수 없는 값입니다." error="2023학년도 대학수학능력시험 9월 모의평가 수학 영역의 표준점수 범위는 다음과 같습니다._x000a_[65 이상 145 이하의 정수]" xr:uid="{62D1FBFE-A989-45CA-8B8B-BEE96865A735}">
          <x14:formula1>
            <xm:f>'인원 입력 기능'!$G$5:$G$89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99-ED7E-DD48-BC90-9ECDA184EE14}">
  <sheetPr>
    <tabColor rgb="FFFFFF00"/>
    <pageSetUpPr fitToPage="1"/>
  </sheetPr>
  <dimension ref="A1:N140"/>
  <sheetViews>
    <sheetView zoomScale="85" zoomScaleNormal="85" workbookViewId="0">
      <selection activeCell="E6" sqref="E6:E9"/>
    </sheetView>
  </sheetViews>
  <sheetFormatPr defaultRowHeight="17"/>
  <cols>
    <col min="1" max="1" width="11.08203125" customWidth="1"/>
    <col min="2" max="2" width="14.08203125" style="78" customWidth="1"/>
    <col min="3" max="4" width="21.25" style="78" customWidth="1"/>
    <col min="5" max="9" width="14.08203125" customWidth="1"/>
    <col min="10" max="10" width="13.75" customWidth="1"/>
    <col min="11" max="11" width="12.1640625" customWidth="1"/>
    <col min="13" max="14" width="8.6640625" customWidth="1"/>
  </cols>
  <sheetData>
    <row r="1" spans="1:14" ht="17.5" customHeight="1" thickBot="1">
      <c r="A1" s="3"/>
      <c r="B1" s="73"/>
      <c r="C1" s="73"/>
      <c r="D1" s="73"/>
      <c r="E1" s="3"/>
      <c r="F1" s="3"/>
      <c r="G1" s="3"/>
      <c r="H1" s="3"/>
      <c r="I1" s="3"/>
      <c r="J1" s="3"/>
    </row>
    <row r="2" spans="1:14" ht="25" customHeight="1" thickBot="1">
      <c r="A2" s="3"/>
      <c r="B2" s="169" t="s">
        <v>69</v>
      </c>
      <c r="C2" s="252" t="s">
        <v>58</v>
      </c>
      <c r="D2" s="253"/>
      <c r="E2" s="170" t="s">
        <v>6</v>
      </c>
      <c r="F2" s="171" t="s">
        <v>38</v>
      </c>
      <c r="G2" s="172" t="s">
        <v>5</v>
      </c>
      <c r="H2" s="179">
        <f>MAX('인원 입력 기능'!F:F)</f>
        <v>384726</v>
      </c>
      <c r="I2" s="3"/>
      <c r="J2" s="3"/>
    </row>
    <row r="3" spans="1:14" ht="25" customHeight="1" thickBot="1">
      <c r="A3" s="3"/>
      <c r="B3" s="174" t="s">
        <v>59</v>
      </c>
      <c r="C3" s="254" t="s">
        <v>70</v>
      </c>
      <c r="D3" s="255"/>
      <c r="E3" s="175" t="s">
        <v>4</v>
      </c>
      <c r="F3" s="176" t="s">
        <v>23</v>
      </c>
      <c r="G3" s="177"/>
      <c r="H3" s="178"/>
      <c r="J3" s="3"/>
    </row>
    <row r="4" spans="1:14" ht="25" customHeight="1" thickBot="1">
      <c r="A4" s="3"/>
      <c r="B4" s="68"/>
      <c r="C4" s="68"/>
      <c r="D4" s="68"/>
      <c r="E4" s="2"/>
      <c r="F4" s="3"/>
      <c r="G4" s="3"/>
      <c r="H4" s="3"/>
      <c r="I4" s="3"/>
      <c r="J4" s="3"/>
      <c r="L4" s="260"/>
      <c r="M4" s="260"/>
      <c r="N4" s="260"/>
    </row>
    <row r="5" spans="1:14" s="124" customFormat="1" ht="25" customHeight="1" thickBot="1">
      <c r="A5" s="122"/>
      <c r="B5" s="153" t="s">
        <v>66</v>
      </c>
      <c r="C5" s="154" t="s">
        <v>67</v>
      </c>
      <c r="D5" s="155" t="s">
        <v>68</v>
      </c>
      <c r="E5" s="156" t="s">
        <v>3</v>
      </c>
      <c r="F5" s="157" t="s">
        <v>2</v>
      </c>
      <c r="G5" s="157" t="s">
        <v>1</v>
      </c>
      <c r="H5" s="158" t="s">
        <v>0</v>
      </c>
      <c r="I5" s="122"/>
      <c r="J5" s="123"/>
      <c r="K5" s="159"/>
      <c r="L5" s="261"/>
      <c r="M5" s="261"/>
      <c r="N5" s="261"/>
    </row>
    <row r="6" spans="1:14" s="124" customFormat="1" ht="25" customHeight="1">
      <c r="A6" s="122"/>
      <c r="B6" s="141">
        <f>'인원 입력 기능'!B5</f>
        <v>140</v>
      </c>
      <c r="C6" s="142">
        <f t="shared" ref="C6:C69" si="0">IF(ROUND(B6,0)&gt;=$N$6,1,IF(ROUND(B6,0)&gt;=$N$7,2,IF(ROUND(B6,0)&gt;=$N$8,3,IF(ROUND(B6,0)&gt;=$N$9,4,IF(ROUND(B6,0)&gt;=$N$10,5,IF(ROUND(B6,0)&gt;=$N$11,6,IF(ROUND(B6,0)&gt;=$N$12,7,IF(ROUND(B6,0)&gt;=$N$13,8,9))))))))</f>
        <v>1</v>
      </c>
      <c r="D6" s="143">
        <f>ROUND(100*(1-(0+G6)/2/$H$2),0)</f>
        <v>100</v>
      </c>
      <c r="E6" s="163">
        <f>'인원 입력 기능'!E5</f>
        <v>343</v>
      </c>
      <c r="F6" s="164">
        <f>E6/$H$2</f>
        <v>8.9154359206292273E-4</v>
      </c>
      <c r="G6" s="165">
        <f>E6</f>
        <v>343</v>
      </c>
      <c r="H6" s="166">
        <f>G6/$H$2</f>
        <v>8.9154359206292273E-4</v>
      </c>
      <c r="I6" s="122"/>
      <c r="J6" s="122"/>
      <c r="K6" s="160"/>
      <c r="L6" s="261"/>
      <c r="M6" s="262">
        <v>1</v>
      </c>
      <c r="N6" s="263">
        <v>129</v>
      </c>
    </row>
    <row r="7" spans="1:14" s="124" customFormat="1" ht="25" customHeight="1">
      <c r="A7" s="122"/>
      <c r="B7" s="144">
        <f>'인원 입력 기능'!B6</f>
        <v>138</v>
      </c>
      <c r="C7" s="125">
        <f t="shared" ref="C7:C15" si="1">IF(ROUND(B7,0)&gt;=$N$6,1,IF(ROUND(B7,0)&gt;=$N$7,2,IF(ROUND(B7,0)&gt;=$N$8,3,IF(ROUND(B7,0)&gt;=$N$9,4,IF(ROUND(B7,0)&gt;=$N$10,5,IF(ROUND(B7,0)&gt;=$N$11,6,IF(ROUND(B7,0)&gt;=$N$12,7,IF(ROUND(B7,0)&gt;=$N$13,8,9))))))))</f>
        <v>1</v>
      </c>
      <c r="D7" s="145">
        <f>ROUND(100*(1-(G6+G7)/2/$H$2),0)</f>
        <v>100</v>
      </c>
      <c r="E7" s="146">
        <f>'인원 입력 기능'!E6</f>
        <v>544</v>
      </c>
      <c r="F7" s="161">
        <f t="shared" ref="F7:F70" si="2">E7/$H$2</f>
        <v>1.4139933355167055E-3</v>
      </c>
      <c r="G7" s="147">
        <f>SUM($E$6:E7)</f>
        <v>887</v>
      </c>
      <c r="H7" s="162">
        <f t="shared" ref="H7:H70" si="3">G7/$H$2</f>
        <v>2.3055369275796281E-3</v>
      </c>
      <c r="I7" s="122"/>
      <c r="J7" s="122"/>
      <c r="K7" s="160"/>
      <c r="L7" s="261"/>
      <c r="M7" s="262">
        <v>2</v>
      </c>
      <c r="N7" s="263">
        <v>123</v>
      </c>
    </row>
    <row r="8" spans="1:14" s="124" customFormat="1" ht="25" customHeight="1">
      <c r="A8" s="122"/>
      <c r="B8" s="144">
        <f>'인원 입력 기능'!B7</f>
        <v>137</v>
      </c>
      <c r="C8" s="125">
        <f t="shared" si="1"/>
        <v>1</v>
      </c>
      <c r="D8" s="145">
        <f t="shared" ref="D8:D71" si="4">ROUND(100*(1-(G7+G8)/2/$H$2),0)</f>
        <v>100</v>
      </c>
      <c r="E8" s="146">
        <f>'인원 입력 기능'!E7</f>
        <v>533</v>
      </c>
      <c r="F8" s="161">
        <f t="shared" si="2"/>
        <v>1.3854015585117721E-3</v>
      </c>
      <c r="G8" s="147">
        <f>SUM($E$6:E8)</f>
        <v>1420</v>
      </c>
      <c r="H8" s="162">
        <f t="shared" si="3"/>
        <v>3.6909384860914001E-3</v>
      </c>
      <c r="I8" s="122"/>
      <c r="J8" s="122"/>
      <c r="K8" s="160"/>
      <c r="L8" s="261"/>
      <c r="M8" s="262">
        <v>3</v>
      </c>
      <c r="N8" s="263">
        <v>117</v>
      </c>
    </row>
    <row r="9" spans="1:14" s="124" customFormat="1" ht="25" customHeight="1">
      <c r="A9" s="122"/>
      <c r="B9" s="144">
        <f>'인원 입력 기능'!B8</f>
        <v>136</v>
      </c>
      <c r="C9" s="125">
        <f t="shared" si="1"/>
        <v>1</v>
      </c>
      <c r="D9" s="145">
        <f t="shared" si="4"/>
        <v>100</v>
      </c>
      <c r="E9" s="146">
        <f>'인원 입력 기능'!E8</f>
        <v>658</v>
      </c>
      <c r="F9" s="161">
        <f t="shared" si="2"/>
        <v>1.710308115386015E-3</v>
      </c>
      <c r="G9" s="147">
        <f>SUM($E$6:E9)</f>
        <v>2078</v>
      </c>
      <c r="H9" s="162">
        <f t="shared" si="3"/>
        <v>5.4012466014774149E-3</v>
      </c>
      <c r="I9" s="122"/>
      <c r="J9" s="122"/>
      <c r="K9" s="160"/>
      <c r="L9" s="261"/>
      <c r="M9" s="262">
        <v>4</v>
      </c>
      <c r="N9" s="263">
        <v>109</v>
      </c>
    </row>
    <row r="10" spans="1:14" s="124" customFormat="1" ht="25" customHeight="1">
      <c r="A10" s="122"/>
      <c r="B10" s="144">
        <f>'인원 입력 기능'!B9</f>
        <v>135</v>
      </c>
      <c r="C10" s="125">
        <f t="shared" si="1"/>
        <v>1</v>
      </c>
      <c r="D10" s="145">
        <f t="shared" si="4"/>
        <v>99</v>
      </c>
      <c r="E10" s="146">
        <f>'인원 입력 기능'!E9</f>
        <v>1420</v>
      </c>
      <c r="F10" s="161">
        <f t="shared" si="2"/>
        <v>3.6909384860914001E-3</v>
      </c>
      <c r="G10" s="147">
        <f>SUM($E$6:E10)</f>
        <v>3498</v>
      </c>
      <c r="H10" s="162">
        <f t="shared" si="3"/>
        <v>9.0921850875688159E-3</v>
      </c>
      <c r="I10" s="122"/>
      <c r="J10" s="122"/>
      <c r="K10" s="160"/>
      <c r="L10" s="261"/>
      <c r="M10" s="262">
        <v>5</v>
      </c>
      <c r="N10" s="263">
        <v>97</v>
      </c>
    </row>
    <row r="11" spans="1:14" s="124" customFormat="1" ht="25" customHeight="1">
      <c r="A11" s="122"/>
      <c r="B11" s="144">
        <f>'인원 입력 기능'!B10</f>
        <v>134</v>
      </c>
      <c r="C11" s="125">
        <f t="shared" si="1"/>
        <v>1</v>
      </c>
      <c r="D11" s="145">
        <f t="shared" si="4"/>
        <v>99</v>
      </c>
      <c r="E11" s="146">
        <f>'인원 입력 기능'!E10</f>
        <v>1569</v>
      </c>
      <c r="F11" s="161">
        <f t="shared" si="2"/>
        <v>4.0782271018854977E-3</v>
      </c>
      <c r="G11" s="147">
        <f>SUM($E$6:E11)</f>
        <v>5067</v>
      </c>
      <c r="H11" s="162">
        <f t="shared" si="3"/>
        <v>1.3170412189454313E-2</v>
      </c>
      <c r="I11" s="122"/>
      <c r="J11" s="122"/>
      <c r="K11" s="160"/>
      <c r="L11" s="261"/>
      <c r="M11" s="262">
        <v>6</v>
      </c>
      <c r="N11" s="263">
        <v>84</v>
      </c>
    </row>
    <row r="12" spans="1:14" s="124" customFormat="1" ht="25" customHeight="1">
      <c r="A12" s="122"/>
      <c r="B12" s="144">
        <f>'인원 입력 기능'!B11</f>
        <v>133</v>
      </c>
      <c r="C12" s="125">
        <f t="shared" si="1"/>
        <v>1</v>
      </c>
      <c r="D12" s="145">
        <f t="shared" si="4"/>
        <v>98</v>
      </c>
      <c r="E12" s="146">
        <f>'인원 입력 기능'!E11</f>
        <v>2055</v>
      </c>
      <c r="F12" s="161">
        <f t="shared" si="2"/>
        <v>5.3414637950125543E-3</v>
      </c>
      <c r="G12" s="147">
        <f>SUM($E$6:E12)</f>
        <v>7122</v>
      </c>
      <c r="H12" s="162">
        <f t="shared" si="3"/>
        <v>1.8511875984466866E-2</v>
      </c>
      <c r="I12" s="122"/>
      <c r="J12" s="122"/>
      <c r="K12" s="160"/>
      <c r="L12" s="261"/>
      <c r="M12" s="262">
        <v>7</v>
      </c>
      <c r="N12" s="263">
        <v>70</v>
      </c>
    </row>
    <row r="13" spans="1:14" s="124" customFormat="1" ht="25" customHeight="1">
      <c r="A13" s="122"/>
      <c r="B13" s="144">
        <f>'인원 입력 기능'!B12</f>
        <v>132</v>
      </c>
      <c r="C13" s="125">
        <f t="shared" si="1"/>
        <v>1</v>
      </c>
      <c r="D13" s="145">
        <f t="shared" si="4"/>
        <v>98</v>
      </c>
      <c r="E13" s="146">
        <f>'인원 입력 기능'!E12</f>
        <v>2068</v>
      </c>
      <c r="F13" s="161">
        <f t="shared" si="2"/>
        <v>5.375254076927476E-3</v>
      </c>
      <c r="G13" s="147">
        <f>SUM($E$6:E13)</f>
        <v>9190</v>
      </c>
      <c r="H13" s="162">
        <f t="shared" si="3"/>
        <v>2.3887130061394344E-2</v>
      </c>
      <c r="I13" s="122"/>
      <c r="J13" s="122"/>
      <c r="K13" s="160"/>
      <c r="L13" s="261"/>
      <c r="M13" s="262">
        <v>8</v>
      </c>
      <c r="N13" s="263">
        <v>63</v>
      </c>
    </row>
    <row r="14" spans="1:14" s="124" customFormat="1" ht="25" customHeight="1">
      <c r="A14" s="122"/>
      <c r="B14" s="144">
        <f>'인원 입력 기능'!B13</f>
        <v>131</v>
      </c>
      <c r="C14" s="125">
        <f t="shared" si="1"/>
        <v>1</v>
      </c>
      <c r="D14" s="145">
        <f t="shared" si="4"/>
        <v>97</v>
      </c>
      <c r="E14" s="146">
        <f>'인원 입력 기능'!E13</f>
        <v>2616</v>
      </c>
      <c r="F14" s="161">
        <f t="shared" si="2"/>
        <v>6.7996444222641565E-3</v>
      </c>
      <c r="G14" s="147">
        <f>SUM($E$6:E14)</f>
        <v>11806</v>
      </c>
      <c r="H14" s="162">
        <f t="shared" si="3"/>
        <v>3.0686774483658499E-2</v>
      </c>
      <c r="I14" s="122"/>
      <c r="J14" s="122"/>
      <c r="K14" s="160"/>
      <c r="L14" s="261"/>
      <c r="M14" s="262">
        <v>9</v>
      </c>
      <c r="N14" s="264"/>
    </row>
    <row r="15" spans="1:14" s="124" customFormat="1" ht="25" customHeight="1">
      <c r="A15" s="122"/>
      <c r="B15" s="144">
        <f>'인원 입력 기능'!B14</f>
        <v>130</v>
      </c>
      <c r="C15" s="125">
        <f t="shared" si="1"/>
        <v>1</v>
      </c>
      <c r="D15" s="145">
        <f t="shared" si="4"/>
        <v>97</v>
      </c>
      <c r="E15" s="146">
        <f>'인원 입력 기능'!E14</f>
        <v>2854</v>
      </c>
      <c r="F15" s="161">
        <f t="shared" si="2"/>
        <v>7.4182665065527153E-3</v>
      </c>
      <c r="G15" s="147">
        <f>SUM($E$6:E15)</f>
        <v>14660</v>
      </c>
      <c r="H15" s="162">
        <f t="shared" si="3"/>
        <v>3.8105040990211218E-2</v>
      </c>
      <c r="I15" s="122"/>
      <c r="J15" s="122"/>
      <c r="K15" s="160"/>
      <c r="L15" s="261"/>
      <c r="M15" s="261"/>
      <c r="N15" s="261"/>
    </row>
    <row r="16" spans="1:14" s="124" customFormat="1" ht="25" customHeight="1">
      <c r="A16" s="122"/>
      <c r="B16" s="144">
        <f>'인원 입력 기능'!B15</f>
        <v>129</v>
      </c>
      <c r="C16" s="125">
        <f t="shared" si="0"/>
        <v>1</v>
      </c>
      <c r="D16" s="145">
        <f t="shared" si="4"/>
        <v>96</v>
      </c>
      <c r="E16" s="146">
        <f>'인원 입력 기능'!E15</f>
        <v>3770</v>
      </c>
      <c r="F16" s="161">
        <f t="shared" si="2"/>
        <v>9.7991817553271677E-3</v>
      </c>
      <c r="G16" s="147">
        <f>SUM($E$6:E16)</f>
        <v>18430</v>
      </c>
      <c r="H16" s="162">
        <f t="shared" si="3"/>
        <v>4.7904222745538384E-2</v>
      </c>
      <c r="I16" s="122"/>
      <c r="J16" s="122"/>
      <c r="K16" s="160"/>
      <c r="L16" s="261"/>
      <c r="M16" s="261"/>
      <c r="N16" s="261"/>
    </row>
    <row r="17" spans="1:14" s="124" customFormat="1" ht="25" customHeight="1">
      <c r="A17" s="122"/>
      <c r="B17" s="144">
        <f>'인원 입력 기능'!B16</f>
        <v>128</v>
      </c>
      <c r="C17" s="125">
        <f t="shared" si="0"/>
        <v>2</v>
      </c>
      <c r="D17" s="145">
        <f t="shared" si="4"/>
        <v>95</v>
      </c>
      <c r="E17" s="146">
        <f>'인원 입력 기능'!E16</f>
        <v>4132</v>
      </c>
      <c r="F17" s="161">
        <f t="shared" si="2"/>
        <v>1.0740111144034975E-2</v>
      </c>
      <c r="G17" s="147">
        <f>SUM($E$6:E17)</f>
        <v>22562</v>
      </c>
      <c r="H17" s="162">
        <f t="shared" si="3"/>
        <v>5.8644333889573359E-2</v>
      </c>
      <c r="I17" s="122"/>
      <c r="J17" s="122"/>
      <c r="K17" s="160"/>
      <c r="L17" s="261"/>
      <c r="M17" s="261"/>
      <c r="N17" s="261"/>
    </row>
    <row r="18" spans="1:14" s="124" customFormat="1" ht="25" customHeight="1">
      <c r="A18" s="122"/>
      <c r="B18" s="144">
        <f>'인원 입력 기능'!B17</f>
        <v>127</v>
      </c>
      <c r="C18" s="125">
        <f t="shared" si="0"/>
        <v>2</v>
      </c>
      <c r="D18" s="145">
        <f t="shared" si="4"/>
        <v>94</v>
      </c>
      <c r="E18" s="146">
        <f>'인원 입력 기능'!E17</f>
        <v>4273</v>
      </c>
      <c r="F18" s="161">
        <f t="shared" si="2"/>
        <v>1.1106605740189122E-2</v>
      </c>
      <c r="G18" s="147">
        <f>SUM($E$6:E18)</f>
        <v>26835</v>
      </c>
      <c r="H18" s="162">
        <f t="shared" si="3"/>
        <v>6.9750939629762476E-2</v>
      </c>
      <c r="I18" s="122"/>
      <c r="J18" s="122"/>
      <c r="K18" s="160"/>
    </row>
    <row r="19" spans="1:14" s="124" customFormat="1" ht="25" customHeight="1">
      <c r="A19" s="122"/>
      <c r="B19" s="144">
        <f>'인원 입력 기능'!B18</f>
        <v>126</v>
      </c>
      <c r="C19" s="125">
        <f t="shared" si="0"/>
        <v>2</v>
      </c>
      <c r="D19" s="145">
        <f t="shared" si="4"/>
        <v>92</v>
      </c>
      <c r="E19" s="146">
        <f>'인원 입력 기능'!E18</f>
        <v>4400</v>
      </c>
      <c r="F19" s="161">
        <f t="shared" si="2"/>
        <v>1.1436710801973353E-2</v>
      </c>
      <c r="G19" s="147">
        <f>SUM($E$6:E19)</f>
        <v>31235</v>
      </c>
      <c r="H19" s="162">
        <f t="shared" si="3"/>
        <v>8.1187650431735828E-2</v>
      </c>
      <c r="I19" s="122"/>
      <c r="J19" s="122"/>
      <c r="K19" s="160"/>
    </row>
    <row r="20" spans="1:14" s="124" customFormat="1" ht="25" customHeight="1">
      <c r="A20" s="122"/>
      <c r="B20" s="144">
        <f>'인원 입력 기능'!B19</f>
        <v>125</v>
      </c>
      <c r="C20" s="125">
        <f t="shared" si="0"/>
        <v>2</v>
      </c>
      <c r="D20" s="145">
        <f t="shared" si="4"/>
        <v>91</v>
      </c>
      <c r="E20" s="146">
        <f>'인원 입력 기능'!E19</f>
        <v>4620</v>
      </c>
      <c r="F20" s="161">
        <f t="shared" si="2"/>
        <v>1.200854634207202E-2</v>
      </c>
      <c r="G20" s="147">
        <f>SUM($E$6:E20)</f>
        <v>35855</v>
      </c>
      <c r="H20" s="162">
        <f t="shared" si="3"/>
        <v>9.3196196773807846E-2</v>
      </c>
      <c r="I20" s="122"/>
      <c r="J20" s="122"/>
      <c r="K20" s="160"/>
    </row>
    <row r="21" spans="1:14" s="124" customFormat="1" ht="25" customHeight="1">
      <c r="A21" s="122"/>
      <c r="B21" s="144">
        <f>'인원 입력 기능'!B20</f>
        <v>124</v>
      </c>
      <c r="C21" s="125">
        <f t="shared" si="0"/>
        <v>2</v>
      </c>
      <c r="D21" s="145">
        <f t="shared" si="4"/>
        <v>90</v>
      </c>
      <c r="E21" s="146">
        <f>'인원 입력 기능'!E20</f>
        <v>5468</v>
      </c>
      <c r="F21" s="161">
        <f t="shared" si="2"/>
        <v>1.4212712423906884E-2</v>
      </c>
      <c r="G21" s="147">
        <f>SUM($E$6:E21)</f>
        <v>41323</v>
      </c>
      <c r="H21" s="162">
        <f t="shared" si="3"/>
        <v>0.10740890919771473</v>
      </c>
      <c r="I21" s="122"/>
      <c r="J21" s="122"/>
      <c r="K21" s="160"/>
    </row>
    <row r="22" spans="1:14" s="124" customFormat="1" ht="25" customHeight="1">
      <c r="A22" s="122"/>
      <c r="B22" s="144">
        <f>'인원 입력 기능'!B21</f>
        <v>123</v>
      </c>
      <c r="C22" s="125">
        <f t="shared" si="0"/>
        <v>2</v>
      </c>
      <c r="D22" s="145">
        <f t="shared" si="4"/>
        <v>89</v>
      </c>
      <c r="E22" s="146">
        <f>'인원 입력 기능'!E21</f>
        <v>5389</v>
      </c>
      <c r="F22" s="161">
        <f t="shared" si="2"/>
        <v>1.4007371479962363E-2</v>
      </c>
      <c r="G22" s="147">
        <f>SUM($E$6:E22)</f>
        <v>46712</v>
      </c>
      <c r="H22" s="162">
        <f t="shared" si="3"/>
        <v>0.1214162806776771</v>
      </c>
      <c r="I22" s="122"/>
      <c r="J22" s="122"/>
      <c r="K22" s="160"/>
    </row>
    <row r="23" spans="1:14" s="124" customFormat="1" ht="25" customHeight="1">
      <c r="A23" s="122"/>
      <c r="B23" s="144">
        <f>'인원 입력 기능'!B22</f>
        <v>122</v>
      </c>
      <c r="C23" s="125">
        <f t="shared" si="0"/>
        <v>3</v>
      </c>
      <c r="D23" s="145">
        <f t="shared" si="4"/>
        <v>87</v>
      </c>
      <c r="E23" s="146">
        <f>'인원 입력 기능'!E22</f>
        <v>6596</v>
      </c>
      <c r="F23" s="161">
        <f t="shared" si="2"/>
        <v>1.7144669193140054E-2</v>
      </c>
      <c r="G23" s="147">
        <f>SUM($E$6:E23)</f>
        <v>53308</v>
      </c>
      <c r="H23" s="162">
        <f t="shared" si="3"/>
        <v>0.13856094987081716</v>
      </c>
      <c r="I23" s="122"/>
      <c r="J23" s="122"/>
      <c r="K23" s="160"/>
    </row>
    <row r="24" spans="1:14" s="124" customFormat="1" ht="25" customHeight="1">
      <c r="A24" s="122"/>
      <c r="B24" s="144">
        <f>'인원 입력 기능'!B23</f>
        <v>121</v>
      </c>
      <c r="C24" s="125">
        <f t="shared" si="0"/>
        <v>3</v>
      </c>
      <c r="D24" s="145">
        <f t="shared" si="4"/>
        <v>85</v>
      </c>
      <c r="E24" s="146">
        <f>'인원 입력 기능'!E23</f>
        <v>6245</v>
      </c>
      <c r="F24" s="161">
        <f t="shared" si="2"/>
        <v>1.6232331581437179E-2</v>
      </c>
      <c r="G24" s="147">
        <f>SUM($E$6:E24)</f>
        <v>59553</v>
      </c>
      <c r="H24" s="162">
        <f t="shared" si="3"/>
        <v>0.15479328145225432</v>
      </c>
      <c r="I24" s="122"/>
      <c r="J24" s="122"/>
      <c r="K24" s="160"/>
    </row>
    <row r="25" spans="1:14" s="124" customFormat="1" ht="25" customHeight="1">
      <c r="A25" s="122"/>
      <c r="B25" s="144">
        <f>'인원 입력 기능'!B24</f>
        <v>120</v>
      </c>
      <c r="C25" s="125">
        <f t="shared" si="0"/>
        <v>3</v>
      </c>
      <c r="D25" s="145">
        <f t="shared" si="4"/>
        <v>83</v>
      </c>
      <c r="E25" s="146">
        <f>'인원 입력 기능'!E24</f>
        <v>8252</v>
      </c>
      <c r="F25" s="161">
        <f t="shared" si="2"/>
        <v>2.1449031258610023E-2</v>
      </c>
      <c r="G25" s="147">
        <f>SUM($E$6:E25)</f>
        <v>67805</v>
      </c>
      <c r="H25" s="162">
        <f t="shared" si="3"/>
        <v>0.17624231271086435</v>
      </c>
      <c r="I25" s="122"/>
      <c r="J25" s="122"/>
      <c r="K25" s="160"/>
    </row>
    <row r="26" spans="1:14" s="124" customFormat="1" ht="25" customHeight="1">
      <c r="A26" s="122"/>
      <c r="B26" s="144">
        <f>'인원 입력 기능'!B25</f>
        <v>119</v>
      </c>
      <c r="C26" s="125">
        <f t="shared" si="0"/>
        <v>3</v>
      </c>
      <c r="D26" s="145">
        <f t="shared" si="4"/>
        <v>81</v>
      </c>
      <c r="E26" s="146">
        <f>'인원 입력 기능'!E25</f>
        <v>8104</v>
      </c>
      <c r="F26" s="161">
        <f t="shared" si="2"/>
        <v>2.106434189527092E-2</v>
      </c>
      <c r="G26" s="147">
        <f>SUM($E$6:E26)</f>
        <v>75909</v>
      </c>
      <c r="H26" s="162">
        <f t="shared" si="3"/>
        <v>0.19730665460613528</v>
      </c>
      <c r="I26" s="122"/>
      <c r="J26" s="122"/>
      <c r="K26" s="160"/>
    </row>
    <row r="27" spans="1:14" s="124" customFormat="1" ht="25" customHeight="1">
      <c r="A27" s="122"/>
      <c r="B27" s="144">
        <f>'인원 입력 기능'!B26</f>
        <v>118</v>
      </c>
      <c r="C27" s="125">
        <f t="shared" si="0"/>
        <v>3</v>
      </c>
      <c r="D27" s="145">
        <f t="shared" si="4"/>
        <v>79</v>
      </c>
      <c r="E27" s="146">
        <f>'인원 입력 기능'!E26</f>
        <v>7134</v>
      </c>
      <c r="F27" s="161">
        <f t="shared" si="2"/>
        <v>1.8543067013926794E-2</v>
      </c>
      <c r="G27" s="147">
        <f>SUM($E$6:E27)</f>
        <v>83043</v>
      </c>
      <c r="H27" s="162">
        <f t="shared" si="3"/>
        <v>0.21584972162006208</v>
      </c>
      <c r="I27" s="122"/>
      <c r="J27" s="122"/>
      <c r="K27" s="160"/>
    </row>
    <row r="28" spans="1:14" s="124" customFormat="1" ht="25" customHeight="1">
      <c r="A28" s="122"/>
      <c r="B28" s="144">
        <f>'인원 입력 기능'!B27</f>
        <v>117</v>
      </c>
      <c r="C28" s="125">
        <f t="shared" si="0"/>
        <v>3</v>
      </c>
      <c r="D28" s="145">
        <f t="shared" si="4"/>
        <v>77</v>
      </c>
      <c r="E28" s="146">
        <f>'인원 입력 기능'!E27</f>
        <v>7588</v>
      </c>
      <c r="F28" s="161">
        <f t="shared" si="2"/>
        <v>1.9723127628494045E-2</v>
      </c>
      <c r="G28" s="147">
        <f>SUM($E$6:E28)</f>
        <v>90631</v>
      </c>
      <c r="H28" s="162">
        <f t="shared" si="3"/>
        <v>0.23557284924855612</v>
      </c>
      <c r="I28" s="122"/>
      <c r="J28" s="122"/>
      <c r="K28" s="160"/>
    </row>
    <row r="29" spans="1:14" s="124" customFormat="1" ht="25" customHeight="1">
      <c r="A29" s="122"/>
      <c r="B29" s="144">
        <f>'인원 입력 기능'!B28</f>
        <v>116</v>
      </c>
      <c r="C29" s="125">
        <f t="shared" si="0"/>
        <v>4</v>
      </c>
      <c r="D29" s="145">
        <f t="shared" si="4"/>
        <v>75</v>
      </c>
      <c r="E29" s="146">
        <f>'인원 입력 기능'!E28</f>
        <v>8084</v>
      </c>
      <c r="F29" s="161">
        <f t="shared" si="2"/>
        <v>2.1012356846171042E-2</v>
      </c>
      <c r="G29" s="147">
        <f>SUM($E$6:E29)</f>
        <v>98715</v>
      </c>
      <c r="H29" s="162">
        <f t="shared" si="3"/>
        <v>0.25658520609472718</v>
      </c>
      <c r="I29" s="122"/>
      <c r="J29" s="122"/>
      <c r="K29" s="160"/>
    </row>
    <row r="30" spans="1:14" s="124" customFormat="1" ht="25" customHeight="1">
      <c r="A30" s="122"/>
      <c r="B30" s="144">
        <f>'인원 입력 기능'!B29</f>
        <v>115</v>
      </c>
      <c r="C30" s="125">
        <f t="shared" si="0"/>
        <v>4</v>
      </c>
      <c r="D30" s="145">
        <f t="shared" si="4"/>
        <v>73</v>
      </c>
      <c r="E30" s="146">
        <f>'인원 입력 기능'!E29</f>
        <v>7498</v>
      </c>
      <c r="F30" s="161">
        <f t="shared" si="2"/>
        <v>1.9489194907544589E-2</v>
      </c>
      <c r="G30" s="147">
        <f>SUM($E$6:E30)</f>
        <v>106213</v>
      </c>
      <c r="H30" s="162">
        <f t="shared" si="3"/>
        <v>0.27607440100227176</v>
      </c>
      <c r="I30" s="122"/>
      <c r="J30" s="122"/>
      <c r="K30" s="160"/>
    </row>
    <row r="31" spans="1:14" s="124" customFormat="1" ht="25" customHeight="1">
      <c r="A31" s="122"/>
      <c r="B31" s="144">
        <f>'인원 입력 기능'!B30</f>
        <v>114</v>
      </c>
      <c r="C31" s="125">
        <f t="shared" si="0"/>
        <v>4</v>
      </c>
      <c r="D31" s="145">
        <f t="shared" si="4"/>
        <v>71</v>
      </c>
      <c r="E31" s="146">
        <f>'인원 입력 기능'!E30</f>
        <v>7855</v>
      </c>
      <c r="F31" s="161">
        <f t="shared" si="2"/>
        <v>2.0417128033977428E-2</v>
      </c>
      <c r="G31" s="147">
        <f>SUM($E$6:E31)</f>
        <v>114068</v>
      </c>
      <c r="H31" s="162">
        <f t="shared" si="3"/>
        <v>0.2964915290362492</v>
      </c>
      <c r="I31" s="122"/>
      <c r="J31" s="122"/>
      <c r="K31" s="160"/>
    </row>
    <row r="32" spans="1:14" s="124" customFormat="1" ht="25" customHeight="1">
      <c r="A32" s="122"/>
      <c r="B32" s="144">
        <f>'인원 입력 기능'!B31</f>
        <v>113</v>
      </c>
      <c r="C32" s="125">
        <f t="shared" si="0"/>
        <v>4</v>
      </c>
      <c r="D32" s="145">
        <f t="shared" si="4"/>
        <v>69</v>
      </c>
      <c r="E32" s="146">
        <f>'인원 입력 기능'!E31</f>
        <v>7669</v>
      </c>
      <c r="F32" s="161">
        <f t="shared" si="2"/>
        <v>1.9933667077348553E-2</v>
      </c>
      <c r="G32" s="147">
        <f>SUM($E$6:E32)</f>
        <v>121737</v>
      </c>
      <c r="H32" s="162">
        <f t="shared" si="3"/>
        <v>0.31642519611359771</v>
      </c>
      <c r="I32" s="122"/>
      <c r="J32" s="122"/>
      <c r="K32" s="160"/>
    </row>
    <row r="33" spans="1:11" s="124" customFormat="1" ht="25" customHeight="1">
      <c r="A33" s="122"/>
      <c r="B33" s="144">
        <f>'인원 입력 기능'!B32</f>
        <v>112</v>
      </c>
      <c r="C33" s="125">
        <f t="shared" si="0"/>
        <v>4</v>
      </c>
      <c r="D33" s="145">
        <f t="shared" si="4"/>
        <v>67</v>
      </c>
      <c r="E33" s="146">
        <f>'인원 입력 기능'!E32</f>
        <v>8380</v>
      </c>
      <c r="F33" s="161">
        <f t="shared" si="2"/>
        <v>2.1781735572849247E-2</v>
      </c>
      <c r="G33" s="147">
        <f>SUM($E$6:E33)</f>
        <v>130117</v>
      </c>
      <c r="H33" s="162">
        <f t="shared" si="3"/>
        <v>0.338206931686447</v>
      </c>
      <c r="I33" s="122"/>
      <c r="J33" s="122"/>
      <c r="K33" s="160"/>
    </row>
    <row r="34" spans="1:11" s="124" customFormat="1" ht="25" customHeight="1">
      <c r="A34" s="122"/>
      <c r="B34" s="144">
        <f>'인원 입력 기능'!B33</f>
        <v>111</v>
      </c>
      <c r="C34" s="125">
        <f t="shared" si="0"/>
        <v>4</v>
      </c>
      <c r="D34" s="145">
        <f t="shared" si="4"/>
        <v>65</v>
      </c>
      <c r="E34" s="146">
        <f>'인원 입력 기능'!E33</f>
        <v>7721</v>
      </c>
      <c r="F34" s="161">
        <f t="shared" si="2"/>
        <v>2.006882820500824E-2</v>
      </c>
      <c r="G34" s="147">
        <f>SUM($E$6:E34)</f>
        <v>137838</v>
      </c>
      <c r="H34" s="162">
        <f t="shared" si="3"/>
        <v>0.35827575989145521</v>
      </c>
      <c r="I34" s="122"/>
      <c r="J34" s="122"/>
      <c r="K34" s="160"/>
    </row>
    <row r="35" spans="1:11" s="124" customFormat="1" ht="25" customHeight="1">
      <c r="A35" s="122"/>
      <c r="B35" s="144">
        <f>'인원 입력 기능'!B34</f>
        <v>110</v>
      </c>
      <c r="C35" s="125">
        <f t="shared" si="0"/>
        <v>4</v>
      </c>
      <c r="D35" s="145">
        <f t="shared" si="4"/>
        <v>63</v>
      </c>
      <c r="E35" s="146">
        <f>'인원 입력 기능'!E34</f>
        <v>8813</v>
      </c>
      <c r="F35" s="161">
        <f t="shared" si="2"/>
        <v>2.2907211885861627E-2</v>
      </c>
      <c r="G35" s="147">
        <f>SUM($E$6:E35)</f>
        <v>146651</v>
      </c>
      <c r="H35" s="162">
        <f t="shared" si="3"/>
        <v>0.38118297177731686</v>
      </c>
      <c r="I35" s="122"/>
      <c r="J35" s="122"/>
      <c r="K35" s="160"/>
    </row>
    <row r="36" spans="1:11" s="124" customFormat="1" ht="25" customHeight="1">
      <c r="A36" s="122"/>
      <c r="B36" s="144">
        <f>'인원 입력 기능'!B35</f>
        <v>109</v>
      </c>
      <c r="C36" s="125">
        <f t="shared" si="0"/>
        <v>4</v>
      </c>
      <c r="D36" s="145">
        <f t="shared" si="4"/>
        <v>61</v>
      </c>
      <c r="E36" s="146">
        <f>'인원 입력 기능'!E35</f>
        <v>7402</v>
      </c>
      <c r="F36" s="161">
        <f t="shared" si="2"/>
        <v>1.923966667186517E-2</v>
      </c>
      <c r="G36" s="147">
        <f>SUM($E$6:E36)</f>
        <v>154053</v>
      </c>
      <c r="H36" s="162">
        <f t="shared" si="3"/>
        <v>0.40042263844918202</v>
      </c>
      <c r="I36" s="122"/>
      <c r="J36" s="122"/>
      <c r="K36" s="160"/>
    </row>
    <row r="37" spans="1:11" s="124" customFormat="1" ht="25" customHeight="1">
      <c r="A37" s="122"/>
      <c r="B37" s="144">
        <f>'인원 입력 기능'!B36</f>
        <v>108</v>
      </c>
      <c r="C37" s="125">
        <f t="shared" si="0"/>
        <v>5</v>
      </c>
      <c r="D37" s="145">
        <f t="shared" si="4"/>
        <v>59</v>
      </c>
      <c r="E37" s="146">
        <f>'인원 입력 기능'!E36</f>
        <v>7580</v>
      </c>
      <c r="F37" s="161">
        <f t="shared" si="2"/>
        <v>1.9702333608854095E-2</v>
      </c>
      <c r="G37" s="147">
        <f>SUM($E$6:E37)</f>
        <v>161633</v>
      </c>
      <c r="H37" s="162">
        <f t="shared" si="3"/>
        <v>0.42012497205803612</v>
      </c>
      <c r="I37" s="122"/>
      <c r="J37" s="122"/>
      <c r="K37" s="160"/>
    </row>
    <row r="38" spans="1:11" s="124" customFormat="1" ht="25" customHeight="1">
      <c r="A38" s="122"/>
      <c r="B38" s="144">
        <f>'인원 입력 기능'!B37</f>
        <v>107</v>
      </c>
      <c r="C38" s="125">
        <f t="shared" si="0"/>
        <v>5</v>
      </c>
      <c r="D38" s="145">
        <f t="shared" si="4"/>
        <v>57</v>
      </c>
      <c r="E38" s="146">
        <f>'인원 입력 기능'!E37</f>
        <v>7743</v>
      </c>
      <c r="F38" s="161">
        <f t="shared" si="2"/>
        <v>2.0126011759018108E-2</v>
      </c>
      <c r="G38" s="147">
        <f>SUM($E$6:E38)</f>
        <v>169376</v>
      </c>
      <c r="H38" s="162">
        <f t="shared" si="3"/>
        <v>0.44025098381705424</v>
      </c>
      <c r="I38" s="122"/>
      <c r="J38" s="122"/>
      <c r="K38" s="160"/>
    </row>
    <row r="39" spans="1:11" s="124" customFormat="1" ht="25" customHeight="1">
      <c r="A39" s="122"/>
      <c r="B39" s="144">
        <f>'인원 입력 기능'!B38</f>
        <v>106</v>
      </c>
      <c r="C39" s="125">
        <f t="shared" si="0"/>
        <v>5</v>
      </c>
      <c r="D39" s="145">
        <f t="shared" si="4"/>
        <v>55</v>
      </c>
      <c r="E39" s="146">
        <f>'인원 입력 기능'!E38</f>
        <v>7049</v>
      </c>
      <c r="F39" s="161">
        <f t="shared" si="2"/>
        <v>1.8322130555252308E-2</v>
      </c>
      <c r="G39" s="147">
        <f>SUM($E$6:E39)</f>
        <v>176425</v>
      </c>
      <c r="H39" s="162">
        <f t="shared" si="3"/>
        <v>0.45857311437230652</v>
      </c>
      <c r="I39" s="122"/>
      <c r="J39" s="122"/>
      <c r="K39" s="160"/>
    </row>
    <row r="40" spans="1:11" s="124" customFormat="1" ht="25" customHeight="1">
      <c r="A40" s="122"/>
      <c r="B40" s="144">
        <f>'인원 입력 기능'!B39</f>
        <v>105</v>
      </c>
      <c r="C40" s="125">
        <f t="shared" si="0"/>
        <v>5</v>
      </c>
      <c r="D40" s="145">
        <f t="shared" si="4"/>
        <v>53</v>
      </c>
      <c r="E40" s="146">
        <f>'인원 입력 기능'!E39</f>
        <v>7063</v>
      </c>
      <c r="F40" s="161">
        <f t="shared" si="2"/>
        <v>1.8358520089622226E-2</v>
      </c>
      <c r="G40" s="147">
        <f>SUM($E$6:E40)</f>
        <v>183488</v>
      </c>
      <c r="H40" s="162">
        <f t="shared" si="3"/>
        <v>0.47693163446192877</v>
      </c>
      <c r="I40" s="122"/>
      <c r="J40" s="122"/>
      <c r="K40" s="160"/>
    </row>
    <row r="41" spans="1:11" s="124" customFormat="1" ht="25" customHeight="1">
      <c r="A41" s="122"/>
      <c r="B41" s="144">
        <f>'인원 입력 기능'!B40</f>
        <v>104</v>
      </c>
      <c r="C41" s="125">
        <f t="shared" si="0"/>
        <v>5</v>
      </c>
      <c r="D41" s="145">
        <f t="shared" si="4"/>
        <v>51</v>
      </c>
      <c r="E41" s="146">
        <f>'인원 입력 기능'!E40</f>
        <v>7037</v>
      </c>
      <c r="F41" s="161">
        <f t="shared" si="2"/>
        <v>1.8290939525792381E-2</v>
      </c>
      <c r="G41" s="147">
        <f>SUM($E$6:E41)</f>
        <v>190525</v>
      </c>
      <c r="H41" s="162">
        <f t="shared" si="3"/>
        <v>0.49522257398772113</v>
      </c>
      <c r="I41" s="122"/>
      <c r="J41" s="122"/>
      <c r="K41" s="160"/>
    </row>
    <row r="42" spans="1:11" s="124" customFormat="1" ht="25" customHeight="1">
      <c r="A42" s="122"/>
      <c r="B42" s="144">
        <f>'인원 입력 기능'!B41</f>
        <v>103</v>
      </c>
      <c r="C42" s="125">
        <f t="shared" si="0"/>
        <v>5</v>
      </c>
      <c r="D42" s="145">
        <f t="shared" si="4"/>
        <v>50</v>
      </c>
      <c r="E42" s="146">
        <f>'인원 입력 기능'!E41</f>
        <v>7105</v>
      </c>
      <c r="F42" s="161">
        <f t="shared" si="2"/>
        <v>1.8467688692731972E-2</v>
      </c>
      <c r="G42" s="147">
        <f>SUM($E$6:E42)</f>
        <v>197630</v>
      </c>
      <c r="H42" s="162">
        <f t="shared" si="3"/>
        <v>0.51369026268045315</v>
      </c>
      <c r="I42" s="122"/>
      <c r="J42" s="122"/>
      <c r="K42" s="160"/>
    </row>
    <row r="43" spans="1:11" s="124" customFormat="1" ht="25" customHeight="1">
      <c r="A43" s="122"/>
      <c r="B43" s="144">
        <f>'인원 입력 기능'!B42</f>
        <v>102</v>
      </c>
      <c r="C43" s="125">
        <f t="shared" si="0"/>
        <v>5</v>
      </c>
      <c r="D43" s="145">
        <f t="shared" si="4"/>
        <v>48</v>
      </c>
      <c r="E43" s="146">
        <f>'인원 입력 기능'!E42</f>
        <v>7725</v>
      </c>
      <c r="F43" s="161">
        <f t="shared" si="2"/>
        <v>2.0079225214828217E-2</v>
      </c>
      <c r="G43" s="147">
        <f>SUM($E$6:E43)</f>
        <v>205355</v>
      </c>
      <c r="H43" s="162">
        <f t="shared" si="3"/>
        <v>0.53376948789528134</v>
      </c>
      <c r="I43" s="122"/>
      <c r="J43" s="122"/>
      <c r="K43" s="160"/>
    </row>
    <row r="44" spans="1:11" s="124" customFormat="1" ht="25" customHeight="1">
      <c r="A44" s="122"/>
      <c r="B44" s="144">
        <f>'인원 입력 기능'!B43</f>
        <v>101</v>
      </c>
      <c r="C44" s="125">
        <f t="shared" si="0"/>
        <v>5</v>
      </c>
      <c r="D44" s="145">
        <f t="shared" si="4"/>
        <v>46</v>
      </c>
      <c r="E44" s="146">
        <f>'인원 입력 기능'!E43</f>
        <v>6193</v>
      </c>
      <c r="F44" s="161">
        <f t="shared" si="2"/>
        <v>1.6097170453777492E-2</v>
      </c>
      <c r="G44" s="147">
        <f>SUM($E$6:E44)</f>
        <v>211548</v>
      </c>
      <c r="H44" s="162">
        <f t="shared" si="3"/>
        <v>0.54986665834905879</v>
      </c>
      <c r="I44" s="122"/>
      <c r="J44" s="122"/>
      <c r="K44" s="160"/>
    </row>
    <row r="45" spans="1:11" s="124" customFormat="1" ht="25" customHeight="1">
      <c r="A45" s="122"/>
      <c r="B45" s="144">
        <f>'인원 입력 기능'!B44</f>
        <v>100</v>
      </c>
      <c r="C45" s="125">
        <f t="shared" si="0"/>
        <v>5</v>
      </c>
      <c r="D45" s="145">
        <f t="shared" si="4"/>
        <v>44</v>
      </c>
      <c r="E45" s="146">
        <f>'인원 입력 기능'!E44</f>
        <v>6215</v>
      </c>
      <c r="F45" s="161">
        <f t="shared" si="2"/>
        <v>1.615435400778736E-2</v>
      </c>
      <c r="G45" s="147">
        <f>SUM($E$6:E45)</f>
        <v>217763</v>
      </c>
      <c r="H45" s="162">
        <f t="shared" si="3"/>
        <v>0.56602101235684621</v>
      </c>
      <c r="I45" s="122"/>
      <c r="J45" s="122"/>
      <c r="K45" s="160"/>
    </row>
    <row r="46" spans="1:11" s="124" customFormat="1" ht="25" customHeight="1">
      <c r="A46" s="122"/>
      <c r="B46" s="144">
        <f>'인원 입력 기능'!B45</f>
        <v>99</v>
      </c>
      <c r="C46" s="125">
        <f t="shared" si="0"/>
        <v>5</v>
      </c>
      <c r="D46" s="145">
        <f t="shared" si="4"/>
        <v>43</v>
      </c>
      <c r="E46" s="146">
        <f>'인원 입력 기능'!E45</f>
        <v>6058</v>
      </c>
      <c r="F46" s="161">
        <f t="shared" si="2"/>
        <v>1.5746271372353311E-2</v>
      </c>
      <c r="G46" s="147">
        <f>SUM($E$6:E46)</f>
        <v>223821</v>
      </c>
      <c r="H46" s="162">
        <f t="shared" si="3"/>
        <v>0.5817672837291995</v>
      </c>
      <c r="I46" s="122"/>
      <c r="J46" s="122"/>
      <c r="K46" s="160"/>
    </row>
    <row r="47" spans="1:11" s="124" customFormat="1" ht="25" customHeight="1">
      <c r="A47" s="122"/>
      <c r="B47" s="144">
        <f>'인원 입력 기능'!B46</f>
        <v>98</v>
      </c>
      <c r="C47" s="125">
        <f t="shared" si="0"/>
        <v>5</v>
      </c>
      <c r="D47" s="145">
        <f t="shared" si="4"/>
        <v>41</v>
      </c>
      <c r="E47" s="146">
        <f>'인원 입력 기능'!E46</f>
        <v>5949</v>
      </c>
      <c r="F47" s="161">
        <f t="shared" si="2"/>
        <v>1.546295285475897E-2</v>
      </c>
      <c r="G47" s="147">
        <f>SUM($E$6:E47)</f>
        <v>229770</v>
      </c>
      <c r="H47" s="162">
        <f t="shared" si="3"/>
        <v>0.59723023658395846</v>
      </c>
      <c r="I47" s="122"/>
      <c r="J47" s="122"/>
      <c r="K47" s="160"/>
    </row>
    <row r="48" spans="1:11" s="124" customFormat="1" ht="25" customHeight="1">
      <c r="A48" s="122"/>
      <c r="B48" s="144">
        <f>'인원 입력 기능'!B47</f>
        <v>97</v>
      </c>
      <c r="C48" s="125">
        <f t="shared" si="0"/>
        <v>5</v>
      </c>
      <c r="D48" s="145">
        <f t="shared" si="4"/>
        <v>40</v>
      </c>
      <c r="E48" s="146">
        <f>'인원 입력 기능'!E47</f>
        <v>5510</v>
      </c>
      <c r="F48" s="161">
        <f t="shared" si="2"/>
        <v>1.432188102701663E-2</v>
      </c>
      <c r="G48" s="147">
        <f>SUM($E$6:E48)</f>
        <v>235280</v>
      </c>
      <c r="H48" s="162">
        <f t="shared" si="3"/>
        <v>0.61155211761097505</v>
      </c>
      <c r="I48" s="122"/>
      <c r="J48" s="122"/>
      <c r="K48" s="160"/>
    </row>
    <row r="49" spans="1:11" s="124" customFormat="1" ht="25" customHeight="1">
      <c r="A49" s="122"/>
      <c r="B49" s="144">
        <f>'인원 입력 기능'!B48</f>
        <v>96</v>
      </c>
      <c r="C49" s="125">
        <f t="shared" si="0"/>
        <v>6</v>
      </c>
      <c r="D49" s="145">
        <f t="shared" si="4"/>
        <v>38</v>
      </c>
      <c r="E49" s="146">
        <f>'인원 입력 기능'!E48</f>
        <v>5392</v>
      </c>
      <c r="F49" s="161">
        <f t="shared" si="2"/>
        <v>1.4015169237327344E-2</v>
      </c>
      <c r="G49" s="147">
        <f>SUM($E$6:E49)</f>
        <v>240672</v>
      </c>
      <c r="H49" s="162">
        <f t="shared" si="3"/>
        <v>0.62556728684830243</v>
      </c>
      <c r="I49" s="122"/>
      <c r="J49" s="122"/>
      <c r="K49" s="160"/>
    </row>
    <row r="50" spans="1:11" s="124" customFormat="1" ht="25" customHeight="1">
      <c r="A50" s="122"/>
      <c r="B50" s="144">
        <f>'인원 입력 기능'!B49</f>
        <v>95</v>
      </c>
      <c r="C50" s="125">
        <f t="shared" si="0"/>
        <v>6</v>
      </c>
      <c r="D50" s="145">
        <f t="shared" si="4"/>
        <v>37</v>
      </c>
      <c r="E50" s="146">
        <f>'인원 입력 기능'!E49</f>
        <v>5481</v>
      </c>
      <c r="F50" s="161">
        <f t="shared" si="2"/>
        <v>1.4246502705821805E-2</v>
      </c>
      <c r="G50" s="147">
        <f>SUM($E$6:E50)</f>
        <v>246153</v>
      </c>
      <c r="H50" s="162">
        <f t="shared" si="3"/>
        <v>0.63981378955412427</v>
      </c>
      <c r="I50" s="122"/>
      <c r="J50" s="122"/>
      <c r="K50" s="160"/>
    </row>
    <row r="51" spans="1:11" s="124" customFormat="1" ht="25" customHeight="1">
      <c r="A51" s="122"/>
      <c r="B51" s="144">
        <f>'인원 입력 기능'!B50</f>
        <v>94</v>
      </c>
      <c r="C51" s="125">
        <f t="shared" si="0"/>
        <v>6</v>
      </c>
      <c r="D51" s="145">
        <f t="shared" si="4"/>
        <v>35</v>
      </c>
      <c r="E51" s="146">
        <f>'인원 입력 기능'!E50</f>
        <v>5991</v>
      </c>
      <c r="F51" s="161">
        <f t="shared" si="2"/>
        <v>1.5572121457868716E-2</v>
      </c>
      <c r="G51" s="147">
        <f>SUM($E$6:E51)</f>
        <v>252144</v>
      </c>
      <c r="H51" s="162">
        <f t="shared" si="3"/>
        <v>0.65538591101199295</v>
      </c>
      <c r="I51" s="122"/>
      <c r="J51" s="122"/>
      <c r="K51" s="160"/>
    </row>
    <row r="52" spans="1:11" s="124" customFormat="1" ht="25" customHeight="1">
      <c r="A52" s="122"/>
      <c r="B52" s="144">
        <f>'인원 입력 기능'!B51</f>
        <v>93</v>
      </c>
      <c r="C52" s="125">
        <f t="shared" si="0"/>
        <v>6</v>
      </c>
      <c r="D52" s="145">
        <f t="shared" si="4"/>
        <v>34</v>
      </c>
      <c r="E52" s="146">
        <f>'인원 입력 기능'!E51</f>
        <v>5074</v>
      </c>
      <c r="F52" s="161">
        <f t="shared" si="2"/>
        <v>1.318860695663927E-2</v>
      </c>
      <c r="G52" s="147">
        <f>SUM($E$6:E52)</f>
        <v>257218</v>
      </c>
      <c r="H52" s="162">
        <f t="shared" si="3"/>
        <v>0.66857451796863221</v>
      </c>
      <c r="I52" s="122"/>
      <c r="J52" s="122"/>
      <c r="K52" s="160"/>
    </row>
    <row r="53" spans="1:11" s="124" customFormat="1" ht="25" customHeight="1">
      <c r="A53" s="122"/>
      <c r="B53" s="144">
        <f>'인원 입력 기능'!B52</f>
        <v>92</v>
      </c>
      <c r="C53" s="125">
        <f t="shared" si="0"/>
        <v>6</v>
      </c>
      <c r="D53" s="145">
        <f t="shared" si="4"/>
        <v>33</v>
      </c>
      <c r="E53" s="146">
        <f>'인원 입력 기능'!E52</f>
        <v>4713</v>
      </c>
      <c r="F53" s="161">
        <f t="shared" si="2"/>
        <v>1.2250276820386458E-2</v>
      </c>
      <c r="G53" s="147">
        <f>SUM($E$6:E53)</f>
        <v>261931</v>
      </c>
      <c r="H53" s="162">
        <f t="shared" si="3"/>
        <v>0.68082479478901869</v>
      </c>
      <c r="I53" s="122"/>
      <c r="J53" s="122"/>
      <c r="K53" s="160"/>
    </row>
    <row r="54" spans="1:11" s="124" customFormat="1" ht="25" customHeight="1">
      <c r="A54" s="122"/>
      <c r="B54" s="144">
        <f>'인원 입력 기능'!B53</f>
        <v>91</v>
      </c>
      <c r="C54" s="125">
        <f t="shared" si="0"/>
        <v>6</v>
      </c>
      <c r="D54" s="145">
        <f t="shared" si="4"/>
        <v>31</v>
      </c>
      <c r="E54" s="146">
        <f>'인원 입력 기능'!E53</f>
        <v>4778</v>
      </c>
      <c r="F54" s="161">
        <f t="shared" si="2"/>
        <v>1.2419228229961063E-2</v>
      </c>
      <c r="G54" s="147">
        <f>SUM($E$6:E54)</f>
        <v>266709</v>
      </c>
      <c r="H54" s="162">
        <f t="shared" si="3"/>
        <v>0.69324402301897969</v>
      </c>
      <c r="I54" s="122"/>
      <c r="J54" s="122"/>
      <c r="K54" s="160"/>
    </row>
    <row r="55" spans="1:11" s="124" customFormat="1" ht="25" customHeight="1">
      <c r="A55" s="122"/>
      <c r="B55" s="144">
        <f>'인원 입력 기능'!B54</f>
        <v>90</v>
      </c>
      <c r="C55" s="125">
        <f t="shared" si="0"/>
        <v>6</v>
      </c>
      <c r="D55" s="145">
        <f t="shared" si="4"/>
        <v>30</v>
      </c>
      <c r="E55" s="146">
        <f>'인원 입력 기능'!E54</f>
        <v>4728</v>
      </c>
      <c r="F55" s="161">
        <f t="shared" si="2"/>
        <v>1.2289265607211367E-2</v>
      </c>
      <c r="G55" s="147">
        <f>SUM($E$6:E55)</f>
        <v>271437</v>
      </c>
      <c r="H55" s="162">
        <f t="shared" si="3"/>
        <v>0.70553328862619114</v>
      </c>
      <c r="I55" s="122"/>
      <c r="J55" s="122"/>
      <c r="K55" s="160"/>
    </row>
    <row r="56" spans="1:11" s="124" customFormat="1" ht="25" customHeight="1">
      <c r="A56" s="122"/>
      <c r="B56" s="144">
        <f>'인원 입력 기능'!B55</f>
        <v>89</v>
      </c>
      <c r="C56" s="125">
        <f t="shared" si="0"/>
        <v>6</v>
      </c>
      <c r="D56" s="145">
        <f t="shared" si="4"/>
        <v>29</v>
      </c>
      <c r="E56" s="146">
        <f>'인원 입력 기능'!E55</f>
        <v>4368</v>
      </c>
      <c r="F56" s="161">
        <f t="shared" si="2"/>
        <v>1.1353534723413546E-2</v>
      </c>
      <c r="G56" s="147">
        <f>SUM($E$6:E56)</f>
        <v>275805</v>
      </c>
      <c r="H56" s="162">
        <f t="shared" si="3"/>
        <v>0.71688682334960463</v>
      </c>
      <c r="I56" s="122"/>
      <c r="J56" s="122"/>
      <c r="K56" s="160"/>
    </row>
    <row r="57" spans="1:11" s="124" customFormat="1" ht="25" customHeight="1">
      <c r="A57" s="122"/>
      <c r="B57" s="144">
        <f>'인원 입력 기능'!B56</f>
        <v>88</v>
      </c>
      <c r="C57" s="125">
        <f t="shared" si="0"/>
        <v>6</v>
      </c>
      <c r="D57" s="145">
        <f t="shared" si="4"/>
        <v>28</v>
      </c>
      <c r="E57" s="146">
        <f>'인원 입력 기능'!E56</f>
        <v>4267</v>
      </c>
      <c r="F57" s="161">
        <f t="shared" si="2"/>
        <v>1.1091010225459158E-2</v>
      </c>
      <c r="G57" s="147">
        <f>SUM($E$6:E57)</f>
        <v>280072</v>
      </c>
      <c r="H57" s="162">
        <f t="shared" si="3"/>
        <v>0.72797783357506385</v>
      </c>
      <c r="I57" s="122"/>
      <c r="J57" s="122"/>
      <c r="K57" s="160"/>
    </row>
    <row r="58" spans="1:11" s="124" customFormat="1" ht="25" customHeight="1">
      <c r="A58" s="122"/>
      <c r="B58" s="144">
        <f>'인원 입력 기능'!B57</f>
        <v>87</v>
      </c>
      <c r="C58" s="125">
        <f t="shared" si="0"/>
        <v>6</v>
      </c>
      <c r="D58" s="145">
        <f t="shared" si="4"/>
        <v>27</v>
      </c>
      <c r="E58" s="146">
        <f>'인원 입력 기능'!E57</f>
        <v>4080</v>
      </c>
      <c r="F58" s="161">
        <f t="shared" si="2"/>
        <v>1.060495001637529E-2</v>
      </c>
      <c r="G58" s="147">
        <f>SUM($E$6:E58)</f>
        <v>284152</v>
      </c>
      <c r="H58" s="162">
        <f t="shared" si="3"/>
        <v>0.73858278359143914</v>
      </c>
      <c r="I58" s="122"/>
      <c r="J58" s="122"/>
      <c r="K58" s="160"/>
    </row>
    <row r="59" spans="1:11" s="124" customFormat="1" ht="25" customHeight="1">
      <c r="A59" s="122"/>
      <c r="B59" s="144">
        <f>'인원 입력 기능'!B58</f>
        <v>86</v>
      </c>
      <c r="C59" s="125">
        <f t="shared" si="0"/>
        <v>6</v>
      </c>
      <c r="D59" s="145">
        <f t="shared" si="4"/>
        <v>26</v>
      </c>
      <c r="E59" s="146">
        <f>'인원 입력 기능'!E58</f>
        <v>4127</v>
      </c>
      <c r="F59" s="161">
        <f t="shared" si="2"/>
        <v>1.0727114881760006E-2</v>
      </c>
      <c r="G59" s="147">
        <f>SUM($E$6:E59)</f>
        <v>288279</v>
      </c>
      <c r="H59" s="162">
        <f t="shared" si="3"/>
        <v>0.74930989847319907</v>
      </c>
      <c r="I59" s="122"/>
      <c r="J59" s="122"/>
      <c r="K59" s="160"/>
    </row>
    <row r="60" spans="1:11" s="124" customFormat="1" ht="25" customHeight="1">
      <c r="A60" s="122"/>
      <c r="B60" s="144">
        <f>'인원 입력 기능'!B59</f>
        <v>85</v>
      </c>
      <c r="C60" s="125">
        <f t="shared" si="0"/>
        <v>6</v>
      </c>
      <c r="D60" s="145">
        <f t="shared" si="4"/>
        <v>25</v>
      </c>
      <c r="E60" s="146">
        <f>'인원 입력 기능'!E59</f>
        <v>4277</v>
      </c>
      <c r="F60" s="161">
        <f t="shared" si="2"/>
        <v>1.1117002750009097E-2</v>
      </c>
      <c r="G60" s="147">
        <f>SUM($E$6:E60)</f>
        <v>292556</v>
      </c>
      <c r="H60" s="162">
        <f t="shared" si="3"/>
        <v>0.76042690122320822</v>
      </c>
      <c r="I60" s="122"/>
      <c r="J60" s="122"/>
      <c r="K60" s="160"/>
    </row>
    <row r="61" spans="1:11" s="124" customFormat="1" ht="25" customHeight="1">
      <c r="A61" s="122"/>
      <c r="B61" s="144">
        <f>'인원 입력 기능'!B60</f>
        <v>84</v>
      </c>
      <c r="C61" s="125">
        <f t="shared" si="0"/>
        <v>6</v>
      </c>
      <c r="D61" s="145">
        <f t="shared" si="4"/>
        <v>23</v>
      </c>
      <c r="E61" s="146">
        <f>'인원 입력 기능'!E60</f>
        <v>3958</v>
      </c>
      <c r="F61" s="161">
        <f t="shared" si="2"/>
        <v>1.0287841216866029E-2</v>
      </c>
      <c r="G61" s="147">
        <f>SUM($E$6:E61)</f>
        <v>296514</v>
      </c>
      <c r="H61" s="162">
        <f t="shared" si="3"/>
        <v>0.77071474244007421</v>
      </c>
      <c r="I61" s="122"/>
      <c r="J61" s="122"/>
      <c r="K61" s="160"/>
    </row>
    <row r="62" spans="1:11" s="124" customFormat="1" ht="25" customHeight="1">
      <c r="A62" s="122"/>
      <c r="B62" s="144">
        <f>'인원 입력 기능'!B61</f>
        <v>83</v>
      </c>
      <c r="C62" s="125">
        <f t="shared" si="0"/>
        <v>7</v>
      </c>
      <c r="D62" s="145">
        <f t="shared" si="4"/>
        <v>22</v>
      </c>
      <c r="E62" s="146">
        <f>'인원 입력 기능'!E61</f>
        <v>3752</v>
      </c>
      <c r="F62" s="161">
        <f t="shared" si="2"/>
        <v>9.7523952111372766E-3</v>
      </c>
      <c r="G62" s="147">
        <f>SUM($E$6:E62)</f>
        <v>300266</v>
      </c>
      <c r="H62" s="162">
        <f t="shared" si="3"/>
        <v>0.78046713765121156</v>
      </c>
      <c r="I62" s="122"/>
      <c r="J62" s="122"/>
      <c r="K62" s="160"/>
    </row>
    <row r="63" spans="1:11" s="124" customFormat="1" ht="25" customHeight="1">
      <c r="A63" s="122"/>
      <c r="B63" s="144">
        <f>'인원 입력 기능'!B62</f>
        <v>82</v>
      </c>
      <c r="C63" s="125">
        <f t="shared" si="0"/>
        <v>7</v>
      </c>
      <c r="D63" s="145">
        <f t="shared" si="4"/>
        <v>21</v>
      </c>
      <c r="E63" s="146">
        <f>'인원 입력 기능'!E62</f>
        <v>3669</v>
      </c>
      <c r="F63" s="161">
        <f t="shared" si="2"/>
        <v>9.5366572573727798E-3</v>
      </c>
      <c r="G63" s="147">
        <f>SUM($E$6:E63)</f>
        <v>303935</v>
      </c>
      <c r="H63" s="162">
        <f t="shared" si="3"/>
        <v>0.7900037949085843</v>
      </c>
      <c r="I63" s="122"/>
      <c r="J63" s="122"/>
      <c r="K63" s="160"/>
    </row>
    <row r="64" spans="1:11" s="124" customFormat="1" ht="25" customHeight="1">
      <c r="A64" s="122"/>
      <c r="B64" s="144">
        <f>'인원 입력 기능'!B63</f>
        <v>81</v>
      </c>
      <c r="C64" s="125">
        <f t="shared" si="0"/>
        <v>7</v>
      </c>
      <c r="D64" s="145">
        <f t="shared" si="4"/>
        <v>21</v>
      </c>
      <c r="E64" s="146">
        <f>'인원 입력 기능'!E63</f>
        <v>3374</v>
      </c>
      <c r="F64" s="161">
        <f t="shared" si="2"/>
        <v>8.7698777831495666E-3</v>
      </c>
      <c r="G64" s="147">
        <f>SUM($E$6:E64)</f>
        <v>307309</v>
      </c>
      <c r="H64" s="162">
        <f t="shared" si="3"/>
        <v>0.79877367269173383</v>
      </c>
      <c r="I64" s="122"/>
      <c r="J64" s="122"/>
      <c r="K64" s="160"/>
    </row>
    <row r="65" spans="1:11" s="124" customFormat="1" ht="25" customHeight="1">
      <c r="A65" s="122"/>
      <c r="B65" s="144">
        <f>'인원 입력 기능'!B64</f>
        <v>80</v>
      </c>
      <c r="C65" s="125">
        <f t="shared" si="0"/>
        <v>7</v>
      </c>
      <c r="D65" s="145">
        <f t="shared" si="4"/>
        <v>20</v>
      </c>
      <c r="E65" s="146">
        <f>'인원 입력 기능'!E64</f>
        <v>3471</v>
      </c>
      <c r="F65" s="161">
        <f t="shared" si="2"/>
        <v>9.0220052712839793E-3</v>
      </c>
      <c r="G65" s="147">
        <f>SUM($E$6:E65)</f>
        <v>310780</v>
      </c>
      <c r="H65" s="162">
        <f t="shared" si="3"/>
        <v>0.80779567796301788</v>
      </c>
      <c r="I65" s="122"/>
      <c r="J65" s="122"/>
      <c r="K65" s="160"/>
    </row>
    <row r="66" spans="1:11" s="124" customFormat="1" ht="25" customHeight="1">
      <c r="A66" s="122"/>
      <c r="B66" s="144">
        <f>'인원 입력 기능'!B65</f>
        <v>79</v>
      </c>
      <c r="C66" s="125">
        <f t="shared" si="0"/>
        <v>7</v>
      </c>
      <c r="D66" s="145">
        <f t="shared" si="4"/>
        <v>19</v>
      </c>
      <c r="E66" s="146">
        <f>'인원 입력 기능'!E65</f>
        <v>3214</v>
      </c>
      <c r="F66" s="161">
        <f t="shared" si="2"/>
        <v>8.353997390350535E-3</v>
      </c>
      <c r="G66" s="147">
        <f>SUM($E$6:E66)</f>
        <v>313994</v>
      </c>
      <c r="H66" s="162">
        <f t="shared" si="3"/>
        <v>0.81614967535336835</v>
      </c>
      <c r="I66" s="122"/>
      <c r="J66" s="122"/>
      <c r="K66" s="160"/>
    </row>
    <row r="67" spans="1:11" s="124" customFormat="1" ht="25" customHeight="1">
      <c r="A67" s="122"/>
      <c r="B67" s="144">
        <f>'인원 입력 기능'!B66</f>
        <v>78</v>
      </c>
      <c r="C67" s="125">
        <f t="shared" si="0"/>
        <v>7</v>
      </c>
      <c r="D67" s="145">
        <f t="shared" si="4"/>
        <v>18</v>
      </c>
      <c r="E67" s="146">
        <f>'인원 입력 기능'!E66</f>
        <v>3297</v>
      </c>
      <c r="F67" s="161">
        <f t="shared" si="2"/>
        <v>8.5697353441150318E-3</v>
      </c>
      <c r="G67" s="147">
        <f>SUM($E$6:E67)</f>
        <v>317291</v>
      </c>
      <c r="H67" s="162">
        <f t="shared" si="3"/>
        <v>0.82471941069748345</v>
      </c>
      <c r="I67" s="122"/>
      <c r="J67" s="122"/>
      <c r="K67" s="160"/>
    </row>
    <row r="68" spans="1:11" s="124" customFormat="1" ht="25" customHeight="1">
      <c r="A68" s="122"/>
      <c r="B68" s="144">
        <f>'인원 입력 기능'!B67</f>
        <v>77</v>
      </c>
      <c r="C68" s="125">
        <f t="shared" si="0"/>
        <v>7</v>
      </c>
      <c r="D68" s="145">
        <f t="shared" si="4"/>
        <v>17</v>
      </c>
      <c r="E68" s="146">
        <f>'인원 입력 기능'!E67</f>
        <v>3220</v>
      </c>
      <c r="F68" s="161">
        <f t="shared" si="2"/>
        <v>8.3695929050804987E-3</v>
      </c>
      <c r="G68" s="147">
        <f>SUM($E$6:E68)</f>
        <v>320511</v>
      </c>
      <c r="H68" s="162">
        <f t="shared" si="3"/>
        <v>0.83308900360256388</v>
      </c>
      <c r="I68" s="122"/>
      <c r="J68" s="122"/>
      <c r="K68" s="160"/>
    </row>
    <row r="69" spans="1:11" s="124" customFormat="1" ht="25" customHeight="1">
      <c r="A69" s="122"/>
      <c r="B69" s="144">
        <f>'인원 입력 기능'!B68</f>
        <v>76</v>
      </c>
      <c r="C69" s="125">
        <f t="shared" si="0"/>
        <v>7</v>
      </c>
      <c r="D69" s="145">
        <f t="shared" si="4"/>
        <v>16</v>
      </c>
      <c r="E69" s="146">
        <f>'인원 입력 기능'!E68</f>
        <v>3171</v>
      </c>
      <c r="F69" s="161">
        <f t="shared" si="2"/>
        <v>8.2422295347857957E-3</v>
      </c>
      <c r="G69" s="147">
        <f>SUM($E$6:E69)</f>
        <v>323682</v>
      </c>
      <c r="H69" s="162">
        <f t="shared" si="3"/>
        <v>0.8413312331373497</v>
      </c>
      <c r="I69" s="122"/>
      <c r="J69" s="122"/>
      <c r="K69" s="160"/>
    </row>
    <row r="70" spans="1:11" s="124" customFormat="1" ht="25" customHeight="1">
      <c r="A70" s="122"/>
      <c r="B70" s="144">
        <f>'인원 입력 기능'!B69</f>
        <v>75</v>
      </c>
      <c r="C70" s="125">
        <f t="shared" ref="C70:C91" si="5">IF(ROUND(B70,0)&gt;=$N$6,1,IF(ROUND(B70,0)&gt;=$N$7,2,IF(ROUND(B70,0)&gt;=$N$8,3,IF(ROUND(B70,0)&gt;=$N$9,4,IF(ROUND(B70,0)&gt;=$N$10,5,IF(ROUND(B70,0)&gt;=$N$11,6,IF(ROUND(B70,0)&gt;=$N$12,7,IF(ROUND(B70,0)&gt;=$N$13,8,9))))))))</f>
        <v>7</v>
      </c>
      <c r="D70" s="145">
        <f t="shared" si="4"/>
        <v>15</v>
      </c>
      <c r="E70" s="146">
        <f>'인원 입력 기능'!E69</f>
        <v>2993</v>
      </c>
      <c r="F70" s="161">
        <f t="shared" si="2"/>
        <v>7.7795625977968739E-3</v>
      </c>
      <c r="G70" s="147">
        <f>SUM($E$6:E70)</f>
        <v>326675</v>
      </c>
      <c r="H70" s="162">
        <f t="shared" si="3"/>
        <v>0.84911079573514658</v>
      </c>
      <c r="I70" s="122"/>
      <c r="J70" s="122"/>
      <c r="K70" s="160"/>
    </row>
    <row r="71" spans="1:11" s="124" customFormat="1" ht="25" customHeight="1">
      <c r="A71" s="122"/>
      <c r="B71" s="144">
        <f>'인원 입력 기능'!B70</f>
        <v>74</v>
      </c>
      <c r="C71" s="125">
        <f t="shared" si="5"/>
        <v>7</v>
      </c>
      <c r="D71" s="145">
        <f t="shared" si="4"/>
        <v>15</v>
      </c>
      <c r="E71" s="146">
        <f>'인원 입력 기능'!E70</f>
        <v>3291</v>
      </c>
      <c r="F71" s="161">
        <f t="shared" ref="F71:F117" si="6">E71/$H$2</f>
        <v>8.5541398293850681E-3</v>
      </c>
      <c r="G71" s="147">
        <f>SUM($E$6:E71)</f>
        <v>329966</v>
      </c>
      <c r="H71" s="162">
        <f t="shared" ref="H71:H117" si="7">G71/$H$2</f>
        <v>0.85766493556453161</v>
      </c>
      <c r="I71" s="122"/>
      <c r="J71" s="122"/>
      <c r="K71" s="160"/>
    </row>
    <row r="72" spans="1:11" s="124" customFormat="1" ht="25" customHeight="1">
      <c r="A72" s="122"/>
      <c r="B72" s="144">
        <f>'인원 입력 기능'!B71</f>
        <v>73</v>
      </c>
      <c r="C72" s="125">
        <f t="shared" si="5"/>
        <v>7</v>
      </c>
      <c r="D72" s="145">
        <f t="shared" ref="D72:D135" si="8">ROUND(100*(1-(G71+G72)/2/$H$2),0)</f>
        <v>14</v>
      </c>
      <c r="E72" s="146">
        <f>'인원 입력 기능'!E71</f>
        <v>3169</v>
      </c>
      <c r="F72" s="161">
        <f t="shared" si="6"/>
        <v>8.2370310298758073E-3</v>
      </c>
      <c r="G72" s="147">
        <f>SUM($E$6:E72)</f>
        <v>333135</v>
      </c>
      <c r="H72" s="162">
        <f t="shared" si="7"/>
        <v>0.86590196659440744</v>
      </c>
      <c r="I72" s="122"/>
      <c r="J72" s="122"/>
      <c r="K72" s="160"/>
    </row>
    <row r="73" spans="1:11" s="124" customFormat="1" ht="25" customHeight="1">
      <c r="A73" s="122"/>
      <c r="B73" s="144">
        <f>'인원 입력 기능'!B72</f>
        <v>72</v>
      </c>
      <c r="C73" s="125">
        <f t="shared" si="5"/>
        <v>7</v>
      </c>
      <c r="D73" s="145">
        <f t="shared" si="8"/>
        <v>13</v>
      </c>
      <c r="E73" s="146">
        <f>'인원 입력 기능'!E72</f>
        <v>3928</v>
      </c>
      <c r="F73" s="161">
        <f t="shared" si="6"/>
        <v>1.0209863643216211E-2</v>
      </c>
      <c r="G73" s="147">
        <f>SUM($E$6:E73)</f>
        <v>337063</v>
      </c>
      <c r="H73" s="162">
        <f t="shared" si="7"/>
        <v>0.87611183023762362</v>
      </c>
      <c r="I73" s="122"/>
      <c r="J73" s="122"/>
      <c r="K73" s="160"/>
    </row>
    <row r="74" spans="1:11" s="124" customFormat="1" ht="25" customHeight="1">
      <c r="A74" s="122"/>
      <c r="B74" s="144">
        <f>'인원 입력 기능'!B73</f>
        <v>71</v>
      </c>
      <c r="C74" s="125">
        <f t="shared" si="5"/>
        <v>7</v>
      </c>
      <c r="D74" s="145">
        <f t="shared" si="8"/>
        <v>12</v>
      </c>
      <c r="E74" s="146">
        <f>'인원 입력 기능'!E73</f>
        <v>3408</v>
      </c>
      <c r="F74" s="161">
        <f t="shared" si="6"/>
        <v>8.8582523666193604E-3</v>
      </c>
      <c r="G74" s="147">
        <f>SUM($E$6:E74)</f>
        <v>340471</v>
      </c>
      <c r="H74" s="162">
        <f t="shared" si="7"/>
        <v>0.88497008260424304</v>
      </c>
      <c r="I74" s="122"/>
      <c r="J74" s="122"/>
      <c r="K74" s="160"/>
    </row>
    <row r="75" spans="1:11" s="124" customFormat="1" ht="25" customHeight="1">
      <c r="A75" s="122"/>
      <c r="B75" s="144">
        <f>'인원 입력 기능'!B74</f>
        <v>70</v>
      </c>
      <c r="C75" s="125">
        <f t="shared" si="5"/>
        <v>7</v>
      </c>
      <c r="D75" s="145">
        <f t="shared" si="8"/>
        <v>11</v>
      </c>
      <c r="E75" s="146">
        <f>'인원 입력 기능'!E74</f>
        <v>5386</v>
      </c>
      <c r="F75" s="161">
        <f t="shared" si="6"/>
        <v>1.3999573722597381E-2</v>
      </c>
      <c r="G75" s="147">
        <f>SUM($E$6:E75)</f>
        <v>345857</v>
      </c>
      <c r="H75" s="162">
        <f t="shared" si="7"/>
        <v>0.89896965632684045</v>
      </c>
      <c r="I75" s="122"/>
      <c r="J75" s="122"/>
      <c r="K75" s="160"/>
    </row>
    <row r="76" spans="1:11" s="124" customFormat="1" ht="25" customHeight="1">
      <c r="A76" s="122"/>
      <c r="B76" s="144">
        <f>'인원 입력 기능'!B75</f>
        <v>69</v>
      </c>
      <c r="C76" s="125">
        <f t="shared" si="5"/>
        <v>8</v>
      </c>
      <c r="D76" s="145">
        <f t="shared" si="8"/>
        <v>10</v>
      </c>
      <c r="E76" s="146">
        <f>'인원 입력 기능'!E75</f>
        <v>3361</v>
      </c>
      <c r="F76" s="161">
        <f t="shared" si="6"/>
        <v>8.7360875012346441E-3</v>
      </c>
      <c r="G76" s="147">
        <f>SUM($E$6:E76)</f>
        <v>349218</v>
      </c>
      <c r="H76" s="162">
        <f t="shared" si="7"/>
        <v>0.90770574382807501</v>
      </c>
      <c r="I76" s="122"/>
      <c r="J76" s="122"/>
      <c r="K76" s="160"/>
    </row>
    <row r="77" spans="1:11" s="124" customFormat="1" ht="25" customHeight="1">
      <c r="A77" s="122"/>
      <c r="B77" s="144">
        <f>'인원 입력 기능'!B76</f>
        <v>68</v>
      </c>
      <c r="C77" s="125">
        <f t="shared" si="5"/>
        <v>8</v>
      </c>
      <c r="D77" s="145">
        <f t="shared" si="8"/>
        <v>9</v>
      </c>
      <c r="E77" s="146">
        <f>'인원 입력 기능'!E76</f>
        <v>2990</v>
      </c>
      <c r="F77" s="161">
        <f t="shared" si="6"/>
        <v>7.7717648404318921E-3</v>
      </c>
      <c r="G77" s="147">
        <f>SUM($E$6:E77)</f>
        <v>352208</v>
      </c>
      <c r="H77" s="162">
        <f t="shared" si="7"/>
        <v>0.91547750866850697</v>
      </c>
      <c r="I77" s="122"/>
      <c r="J77" s="122"/>
      <c r="K77" s="160"/>
    </row>
    <row r="78" spans="1:11" s="124" customFormat="1" ht="25" customHeight="1">
      <c r="A78" s="122"/>
      <c r="B78" s="144">
        <f>'인원 입력 기능'!B77</f>
        <v>67</v>
      </c>
      <c r="C78" s="125">
        <f t="shared" si="5"/>
        <v>8</v>
      </c>
      <c r="D78" s="145">
        <f t="shared" si="8"/>
        <v>8</v>
      </c>
      <c r="E78" s="146">
        <f>'인원 입력 기능'!E77</f>
        <v>4752</v>
      </c>
      <c r="F78" s="161">
        <f t="shared" si="6"/>
        <v>1.235164766613122E-2</v>
      </c>
      <c r="G78" s="147">
        <f>SUM($E$6:E78)</f>
        <v>356960</v>
      </c>
      <c r="H78" s="162">
        <f t="shared" si="7"/>
        <v>0.92782915633463814</v>
      </c>
      <c r="I78" s="122"/>
      <c r="J78" s="122"/>
      <c r="K78" s="160"/>
    </row>
    <row r="79" spans="1:11" s="124" customFormat="1" ht="25" customHeight="1">
      <c r="A79" s="122"/>
      <c r="B79" s="144">
        <f>'인원 입력 기능'!B78</f>
        <v>66</v>
      </c>
      <c r="C79" s="125">
        <f t="shared" si="5"/>
        <v>8</v>
      </c>
      <c r="D79" s="145">
        <f t="shared" si="8"/>
        <v>7</v>
      </c>
      <c r="E79" s="146">
        <f>'인원 입력 기능'!E78</f>
        <v>3175</v>
      </c>
      <c r="F79" s="161">
        <f t="shared" si="6"/>
        <v>8.252626544605771E-3</v>
      </c>
      <c r="G79" s="147">
        <f>SUM($E$6:E79)</f>
        <v>360135</v>
      </c>
      <c r="H79" s="162">
        <f t="shared" si="7"/>
        <v>0.93608178287924393</v>
      </c>
      <c r="I79" s="122"/>
      <c r="J79" s="122"/>
      <c r="K79" s="160"/>
    </row>
    <row r="80" spans="1:11" s="124" customFormat="1" ht="25" customHeight="1">
      <c r="A80" s="122"/>
      <c r="B80" s="144">
        <f>'인원 입력 기능'!B79</f>
        <v>65</v>
      </c>
      <c r="C80" s="125">
        <f t="shared" si="5"/>
        <v>8</v>
      </c>
      <c r="D80" s="145">
        <f t="shared" si="8"/>
        <v>6</v>
      </c>
      <c r="E80" s="146">
        <f>'인원 입력 기능'!E79</f>
        <v>2866</v>
      </c>
      <c r="F80" s="161">
        <f t="shared" si="6"/>
        <v>7.4494575360126427E-3</v>
      </c>
      <c r="G80" s="147">
        <f>SUM($E$6:E80)</f>
        <v>363001</v>
      </c>
      <c r="H80" s="162">
        <f t="shared" si="7"/>
        <v>0.9435312404152566</v>
      </c>
      <c r="I80" s="122"/>
      <c r="J80" s="122"/>
      <c r="K80" s="160"/>
    </row>
    <row r="81" spans="1:11" s="124" customFormat="1" ht="25" customHeight="1">
      <c r="A81" s="122"/>
      <c r="B81" s="144">
        <f>'인원 입력 기능'!B80</f>
        <v>64</v>
      </c>
      <c r="C81" s="125">
        <f t="shared" si="5"/>
        <v>8</v>
      </c>
      <c r="D81" s="145">
        <f t="shared" si="8"/>
        <v>5</v>
      </c>
      <c r="E81" s="146">
        <f>'인원 입력 기능'!E80</f>
        <v>2939</v>
      </c>
      <c r="F81" s="161">
        <f t="shared" si="6"/>
        <v>7.6392029652272006E-3</v>
      </c>
      <c r="G81" s="147">
        <f>SUM($E$6:E81)</f>
        <v>365940</v>
      </c>
      <c r="H81" s="162">
        <f t="shared" si="7"/>
        <v>0.95117044338048373</v>
      </c>
      <c r="I81" s="122"/>
      <c r="J81" s="122"/>
      <c r="K81" s="160"/>
    </row>
    <row r="82" spans="1:11" s="124" customFormat="1" ht="25" customHeight="1">
      <c r="A82" s="122"/>
      <c r="B82" s="144">
        <f>'인원 입력 기능'!B81</f>
        <v>63</v>
      </c>
      <c r="C82" s="125">
        <f t="shared" si="5"/>
        <v>8</v>
      </c>
      <c r="D82" s="145">
        <f t="shared" si="8"/>
        <v>4</v>
      </c>
      <c r="E82" s="146">
        <f>'인원 입력 기능'!E81</f>
        <v>7634</v>
      </c>
      <c r="F82" s="161">
        <f t="shared" si="6"/>
        <v>1.9842693241423768E-2</v>
      </c>
      <c r="G82" s="147">
        <f>SUM($E$6:E82)</f>
        <v>373574</v>
      </c>
      <c r="H82" s="162">
        <f t="shared" si="7"/>
        <v>0.97101313662190758</v>
      </c>
      <c r="I82" s="122"/>
      <c r="J82" s="122"/>
      <c r="K82" s="160"/>
    </row>
    <row r="83" spans="1:11" s="124" customFormat="1" ht="25" customHeight="1">
      <c r="A83" s="122"/>
      <c r="B83" s="144">
        <f>'인원 입력 기능'!B82</f>
        <v>62</v>
      </c>
      <c r="C83" s="125">
        <f t="shared" si="5"/>
        <v>9</v>
      </c>
      <c r="D83" s="145">
        <f t="shared" si="8"/>
        <v>3</v>
      </c>
      <c r="E83" s="146">
        <f>'인원 입력 기능'!E82</f>
        <v>2149</v>
      </c>
      <c r="F83" s="161">
        <f t="shared" si="6"/>
        <v>5.5857935257819851E-3</v>
      </c>
      <c r="G83" s="147">
        <f>SUM($E$6:E83)</f>
        <v>375723</v>
      </c>
      <c r="H83" s="162">
        <f t="shared" si="7"/>
        <v>0.9765989301476895</v>
      </c>
      <c r="I83" s="122"/>
      <c r="J83" s="122"/>
      <c r="K83" s="160"/>
    </row>
    <row r="84" spans="1:11" s="124" customFormat="1" ht="25" customHeight="1">
      <c r="A84" s="122"/>
      <c r="B84" s="144">
        <f>'인원 입력 기능'!B83</f>
        <v>61</v>
      </c>
      <c r="C84" s="125">
        <f t="shared" si="5"/>
        <v>9</v>
      </c>
      <c r="D84" s="145">
        <f t="shared" si="8"/>
        <v>2</v>
      </c>
      <c r="E84" s="146">
        <f>'인원 입력 기능'!E83</f>
        <v>2334</v>
      </c>
      <c r="F84" s="161">
        <f t="shared" si="6"/>
        <v>6.0666552299558649E-3</v>
      </c>
      <c r="G84" s="147">
        <f>SUM($E$6:E84)</f>
        <v>378057</v>
      </c>
      <c r="H84" s="162">
        <f t="shared" si="7"/>
        <v>0.98266558537764537</v>
      </c>
      <c r="I84" s="122"/>
      <c r="J84" s="122"/>
      <c r="K84" s="160"/>
    </row>
    <row r="85" spans="1:11" s="124" customFormat="1" ht="25" customHeight="1">
      <c r="A85" s="122"/>
      <c r="B85" s="144">
        <f>'인원 입력 기능'!B84</f>
        <v>60</v>
      </c>
      <c r="C85" s="125">
        <f t="shared" si="5"/>
        <v>9</v>
      </c>
      <c r="D85" s="145">
        <f t="shared" si="8"/>
        <v>2</v>
      </c>
      <c r="E85" s="146">
        <f>'인원 입력 기능'!E84</f>
        <v>1333</v>
      </c>
      <c r="F85" s="161">
        <f t="shared" si="6"/>
        <v>3.4648035225069269E-3</v>
      </c>
      <c r="G85" s="147">
        <f>SUM($E$6:E85)</f>
        <v>379390</v>
      </c>
      <c r="H85" s="162">
        <f t="shared" si="7"/>
        <v>0.98613038890015237</v>
      </c>
      <c r="I85" s="122"/>
      <c r="J85" s="122"/>
      <c r="K85" s="160"/>
    </row>
    <row r="86" spans="1:11" s="124" customFormat="1" ht="25" customHeight="1">
      <c r="A86" s="122"/>
      <c r="B86" s="144">
        <f>'인원 입력 기능'!B85</f>
        <v>59</v>
      </c>
      <c r="C86" s="125">
        <f t="shared" si="5"/>
        <v>9</v>
      </c>
      <c r="D86" s="145">
        <f t="shared" si="8"/>
        <v>1</v>
      </c>
      <c r="E86" s="146">
        <f>'인원 입력 기능'!E85</f>
        <v>1017</v>
      </c>
      <c r="F86" s="161">
        <f t="shared" si="6"/>
        <v>2.6434397467288407E-3</v>
      </c>
      <c r="G86" s="147">
        <f>SUM($E$6:E86)</f>
        <v>380407</v>
      </c>
      <c r="H86" s="162">
        <f t="shared" si="7"/>
        <v>0.98877382864688113</v>
      </c>
      <c r="I86" s="122"/>
      <c r="J86" s="122"/>
      <c r="K86" s="160"/>
    </row>
    <row r="87" spans="1:11" s="124" customFormat="1" ht="25" customHeight="1">
      <c r="A87" s="122"/>
      <c r="B87" s="144">
        <f>'인원 입력 기능'!B86</f>
        <v>58</v>
      </c>
      <c r="C87" s="125">
        <f t="shared" si="5"/>
        <v>9</v>
      </c>
      <c r="D87" s="145">
        <f t="shared" si="8"/>
        <v>1</v>
      </c>
      <c r="E87" s="146">
        <f>'인원 입력 기능'!E86</f>
        <v>889</v>
      </c>
      <c r="F87" s="161">
        <f t="shared" si="6"/>
        <v>2.3107354324896161E-3</v>
      </c>
      <c r="G87" s="147">
        <f>SUM($E$6:E87)</f>
        <v>381296</v>
      </c>
      <c r="H87" s="162">
        <f t="shared" si="7"/>
        <v>0.99108456407937073</v>
      </c>
      <c r="I87" s="122"/>
      <c r="J87" s="122"/>
      <c r="K87" s="160"/>
    </row>
    <row r="88" spans="1:11" s="124" customFormat="1" ht="25" customHeight="1">
      <c r="A88" s="122"/>
      <c r="B88" s="144">
        <f>'인원 입력 기능'!B87</f>
        <v>57</v>
      </c>
      <c r="C88" s="125">
        <f t="shared" si="5"/>
        <v>9</v>
      </c>
      <c r="D88" s="145">
        <f t="shared" si="8"/>
        <v>1</v>
      </c>
      <c r="E88" s="146">
        <f>'인원 입력 기능'!E87</f>
        <v>525</v>
      </c>
      <c r="F88" s="161">
        <f t="shared" si="6"/>
        <v>1.3646075388718205E-3</v>
      </c>
      <c r="G88" s="147">
        <f>SUM($E$6:E88)</f>
        <v>381821</v>
      </c>
      <c r="H88" s="162">
        <f t="shared" si="7"/>
        <v>0.99244917161824264</v>
      </c>
      <c r="I88" s="122"/>
      <c r="J88" s="122"/>
      <c r="K88" s="160"/>
    </row>
    <row r="89" spans="1:11" s="124" customFormat="1" ht="25" customHeight="1">
      <c r="A89" s="122"/>
      <c r="B89" s="144">
        <f>'인원 입력 기능'!B88</f>
        <v>56</v>
      </c>
      <c r="C89" s="125">
        <f t="shared" si="5"/>
        <v>9</v>
      </c>
      <c r="D89" s="145">
        <f t="shared" si="8"/>
        <v>1</v>
      </c>
      <c r="E89" s="146">
        <f>'인원 입력 기능'!E88</f>
        <v>429</v>
      </c>
      <c r="F89" s="161">
        <f t="shared" si="6"/>
        <v>1.1150793031924019E-3</v>
      </c>
      <c r="G89" s="147">
        <f>SUM($E$6:E89)</f>
        <v>382250</v>
      </c>
      <c r="H89" s="162">
        <f t="shared" si="7"/>
        <v>0.99356425092143497</v>
      </c>
      <c r="I89" s="122"/>
      <c r="J89" s="122"/>
      <c r="K89" s="160"/>
    </row>
    <row r="90" spans="1:11" s="124" customFormat="1" ht="25" customHeight="1">
      <c r="A90" s="122"/>
      <c r="B90" s="144">
        <f>'인원 입력 기능'!B89</f>
        <v>55</v>
      </c>
      <c r="C90" s="125">
        <f t="shared" si="5"/>
        <v>9</v>
      </c>
      <c r="D90" s="145">
        <f t="shared" si="8"/>
        <v>1</v>
      </c>
      <c r="E90" s="146">
        <f>'인원 입력 기능'!E89</f>
        <v>339</v>
      </c>
      <c r="F90" s="161">
        <f t="shared" si="6"/>
        <v>8.8114658224294697E-4</v>
      </c>
      <c r="G90" s="147">
        <f>SUM($E$6:E90)</f>
        <v>382589</v>
      </c>
      <c r="H90" s="162">
        <f t="shared" si="7"/>
        <v>0.994445397503678</v>
      </c>
      <c r="I90" s="122"/>
      <c r="J90" s="122"/>
      <c r="K90" s="160"/>
    </row>
    <row r="91" spans="1:11" s="124" customFormat="1" ht="25" customHeight="1">
      <c r="A91" s="122"/>
      <c r="B91" s="144">
        <f>'인원 입력 기능'!B90</f>
        <v>54</v>
      </c>
      <c r="C91" s="125">
        <f t="shared" si="5"/>
        <v>9</v>
      </c>
      <c r="D91" s="145">
        <f t="shared" si="8"/>
        <v>1</v>
      </c>
      <c r="E91" s="146">
        <f>'인원 입력 기능'!E90</f>
        <v>276</v>
      </c>
      <c r="F91" s="161">
        <f t="shared" si="6"/>
        <v>7.1739367757832849E-4</v>
      </c>
      <c r="G91" s="147">
        <f>SUM($E$6:E91)</f>
        <v>382865</v>
      </c>
      <c r="H91" s="162">
        <f t="shared" si="7"/>
        <v>0.99516279118125628</v>
      </c>
      <c r="I91" s="122"/>
      <c r="J91" s="122"/>
      <c r="K91" s="160"/>
    </row>
    <row r="92" spans="1:11" s="124" customFormat="1" ht="25" customHeight="1">
      <c r="A92" s="122"/>
      <c r="B92" s="144">
        <f>'인원 입력 기능'!B91</f>
        <v>53</v>
      </c>
      <c r="C92" s="125">
        <f t="shared" ref="C92:C106" si="9">IF(ROUND(B92,0)&gt;=$N$6,1,IF(ROUND(B92,0)&gt;=$N$7,2,IF(ROUND(B92,0)&gt;=$N$8,3,IF(ROUND(B92,0)&gt;=$N$9,4,IF(ROUND(B92,0)&gt;=$N$10,5,IF(ROUND(B92,0)&gt;=$N$11,6,IF(ROUND(B92,0)&gt;=$N$12,7,IF(ROUND(B92,0)&gt;=$N$13,8,9))))))))</f>
        <v>9</v>
      </c>
      <c r="D92" s="145">
        <f t="shared" si="8"/>
        <v>0</v>
      </c>
      <c r="E92" s="146">
        <f>'인원 입력 기능'!E91</f>
        <v>157</v>
      </c>
      <c r="F92" s="161">
        <f t="shared" si="6"/>
        <v>4.0808263543404917E-4</v>
      </c>
      <c r="G92" s="147">
        <f>SUM($E$6:E92)</f>
        <v>383022</v>
      </c>
      <c r="H92" s="162">
        <f t="shared" si="7"/>
        <v>0.99557087381669029</v>
      </c>
      <c r="I92" s="122"/>
      <c r="J92" s="122"/>
      <c r="K92" s="160"/>
    </row>
    <row r="93" spans="1:11" s="124" customFormat="1" ht="25" customHeight="1">
      <c r="A93" s="122"/>
      <c r="B93" s="144">
        <f>'인원 입력 기능'!B92</f>
        <v>52</v>
      </c>
      <c r="C93" s="125">
        <f t="shared" si="9"/>
        <v>9</v>
      </c>
      <c r="D93" s="145">
        <f t="shared" si="8"/>
        <v>0</v>
      </c>
      <c r="E93" s="146">
        <f>'인원 입력 기능'!E92</f>
        <v>93</v>
      </c>
      <c r="F93" s="161">
        <f t="shared" si="6"/>
        <v>2.4173047831443676E-4</v>
      </c>
      <c r="G93" s="147">
        <f>SUM($E$6:E93)</f>
        <v>383115</v>
      </c>
      <c r="H93" s="162">
        <f t="shared" si="7"/>
        <v>0.99581260429500473</v>
      </c>
      <c r="I93" s="122"/>
      <c r="J93" s="122"/>
    </row>
    <row r="94" spans="1:11" s="124" customFormat="1" ht="25" customHeight="1">
      <c r="A94" s="122"/>
      <c r="B94" s="144">
        <f>'인원 입력 기능'!B93</f>
        <v>51</v>
      </c>
      <c r="C94" s="125">
        <f t="shared" si="9"/>
        <v>9</v>
      </c>
      <c r="D94" s="145">
        <f t="shared" si="8"/>
        <v>0</v>
      </c>
      <c r="E94" s="146">
        <f>'인원 입력 기능'!E93</f>
        <v>88</v>
      </c>
      <c r="F94" s="161">
        <f t="shared" si="6"/>
        <v>2.2873421603946705E-4</v>
      </c>
      <c r="G94" s="147">
        <f>SUM($E$6:E94)</f>
        <v>383203</v>
      </c>
      <c r="H94" s="162">
        <f t="shared" si="7"/>
        <v>0.99604133851104426</v>
      </c>
      <c r="I94" s="122"/>
      <c r="J94" s="122"/>
    </row>
    <row r="95" spans="1:11" s="124" customFormat="1" ht="25" customHeight="1">
      <c r="A95" s="122"/>
      <c r="B95" s="144">
        <f>'인원 입력 기능'!B94</f>
        <v>50</v>
      </c>
      <c r="C95" s="125">
        <f t="shared" si="9"/>
        <v>9</v>
      </c>
      <c r="D95" s="145">
        <f t="shared" si="8"/>
        <v>0</v>
      </c>
      <c r="E95" s="146">
        <f>'인원 입력 기능'!E94</f>
        <v>52</v>
      </c>
      <c r="F95" s="161">
        <f t="shared" si="6"/>
        <v>1.3516112765968509E-4</v>
      </c>
      <c r="G95" s="147">
        <f>SUM($E$6:E95)</f>
        <v>383255</v>
      </c>
      <c r="H95" s="162">
        <f t="shared" si="7"/>
        <v>0.99617649963870392</v>
      </c>
      <c r="I95" s="122"/>
      <c r="J95" s="122"/>
    </row>
    <row r="96" spans="1:11" s="124" customFormat="1" ht="25" customHeight="1">
      <c r="A96" s="122"/>
      <c r="B96" s="144">
        <f>'인원 입력 기능'!B95</f>
        <v>49</v>
      </c>
      <c r="C96" s="125">
        <f t="shared" si="9"/>
        <v>9</v>
      </c>
      <c r="D96" s="145">
        <f t="shared" si="8"/>
        <v>0</v>
      </c>
      <c r="E96" s="146">
        <f>'인원 입력 기능'!E95</f>
        <v>57</v>
      </c>
      <c r="F96" s="161">
        <f t="shared" si="6"/>
        <v>1.4815738993465479E-4</v>
      </c>
      <c r="G96" s="147">
        <f>SUM($E$6:E96)</f>
        <v>383312</v>
      </c>
      <c r="H96" s="162">
        <f t="shared" si="7"/>
        <v>0.99632465702863859</v>
      </c>
      <c r="I96" s="122"/>
      <c r="J96" s="122"/>
    </row>
    <row r="97" spans="1:10" s="124" customFormat="1" ht="25" customHeight="1">
      <c r="A97" s="122"/>
      <c r="B97" s="144">
        <f>'인원 입력 기능'!B96</f>
        <v>48</v>
      </c>
      <c r="C97" s="125">
        <f t="shared" si="9"/>
        <v>9</v>
      </c>
      <c r="D97" s="145">
        <f t="shared" si="8"/>
        <v>0</v>
      </c>
      <c r="E97" s="146">
        <f>'인원 입력 기능'!E96</f>
        <v>70</v>
      </c>
      <c r="F97" s="161">
        <f t="shared" si="6"/>
        <v>1.8194767184957607E-4</v>
      </c>
      <c r="G97" s="147">
        <f>SUM($E$6:E97)</f>
        <v>383382</v>
      </c>
      <c r="H97" s="162">
        <f t="shared" si="7"/>
        <v>0.99650660470048813</v>
      </c>
      <c r="I97" s="122"/>
      <c r="J97" s="122"/>
    </row>
    <row r="98" spans="1:10" s="124" customFormat="1" ht="25" customHeight="1">
      <c r="A98" s="122"/>
      <c r="B98" s="144">
        <f>'인원 입력 기능'!B97</f>
        <v>47</v>
      </c>
      <c r="C98" s="125">
        <f t="shared" si="9"/>
        <v>9</v>
      </c>
      <c r="D98" s="145">
        <f t="shared" si="8"/>
        <v>0</v>
      </c>
      <c r="E98" s="146">
        <f>'인원 입력 기능'!E97</f>
        <v>314</v>
      </c>
      <c r="F98" s="161">
        <f t="shared" si="6"/>
        <v>8.1616527086809834E-4</v>
      </c>
      <c r="G98" s="147">
        <f>SUM($E$6:E98)</f>
        <v>383696</v>
      </c>
      <c r="H98" s="162">
        <f t="shared" si="7"/>
        <v>0.99732276997135627</v>
      </c>
      <c r="I98" s="122"/>
      <c r="J98" s="122"/>
    </row>
    <row r="99" spans="1:10" s="124" customFormat="1" ht="25" customHeight="1" thickBot="1">
      <c r="A99" s="122"/>
      <c r="B99" s="148">
        <f>'인원 입력 기능'!B98</f>
        <v>46</v>
      </c>
      <c r="C99" s="126">
        <f t="shared" si="9"/>
        <v>9</v>
      </c>
      <c r="D99" s="149">
        <f t="shared" si="8"/>
        <v>0</v>
      </c>
      <c r="E99" s="150">
        <f>'인원 입력 기능'!E98</f>
        <v>1030</v>
      </c>
      <c r="F99" s="167">
        <f t="shared" si="6"/>
        <v>2.6772300286437619E-3</v>
      </c>
      <c r="G99" s="151">
        <f>SUM($E$6:E99)</f>
        <v>384726</v>
      </c>
      <c r="H99" s="168">
        <f t="shared" si="7"/>
        <v>1</v>
      </c>
      <c r="I99" s="122"/>
      <c r="J99" s="122"/>
    </row>
    <row r="100" spans="1:10" ht="21" hidden="1" customHeight="1">
      <c r="A100" s="3"/>
      <c r="B100" s="94">
        <f>'인원 입력 기능'!B99</f>
        <v>0</v>
      </c>
      <c r="C100" s="74">
        <f t="shared" si="9"/>
        <v>9</v>
      </c>
      <c r="D100" s="121">
        <f t="shared" si="8"/>
        <v>0</v>
      </c>
      <c r="E100" s="138">
        <f>'인원 입력 기능'!E99</f>
        <v>0</v>
      </c>
      <c r="F100" s="161">
        <f t="shared" si="6"/>
        <v>0</v>
      </c>
      <c r="G100" s="152">
        <f>SUM($E$6:E100)</f>
        <v>384726</v>
      </c>
      <c r="H100" s="162">
        <f t="shared" si="7"/>
        <v>1</v>
      </c>
      <c r="I100" s="3"/>
      <c r="J100" s="3"/>
    </row>
    <row r="101" spans="1:10" ht="21" hidden="1" customHeight="1">
      <c r="A101" s="3"/>
      <c r="B101" s="90">
        <f>'인원 입력 기능'!B100</f>
        <v>0</v>
      </c>
      <c r="C101" s="69">
        <f t="shared" si="9"/>
        <v>9</v>
      </c>
      <c r="D101" s="91">
        <f t="shared" si="8"/>
        <v>0</v>
      </c>
      <c r="E101" s="139">
        <f>'인원 입력 기능'!E100</f>
        <v>0</v>
      </c>
      <c r="F101" s="161">
        <f t="shared" si="6"/>
        <v>0</v>
      </c>
      <c r="G101" s="140">
        <f>SUM($E$6:E101)</f>
        <v>384726</v>
      </c>
      <c r="H101" s="162">
        <f t="shared" si="7"/>
        <v>1</v>
      </c>
      <c r="I101" s="3"/>
      <c r="J101" s="3"/>
    </row>
    <row r="102" spans="1:10" ht="21" hidden="1" customHeight="1">
      <c r="A102" s="3"/>
      <c r="B102" s="90">
        <f>'인원 입력 기능'!B101</f>
        <v>0</v>
      </c>
      <c r="C102" s="69">
        <f t="shared" si="9"/>
        <v>9</v>
      </c>
      <c r="D102" s="91">
        <f t="shared" si="8"/>
        <v>0</v>
      </c>
      <c r="E102" s="139">
        <f>'인원 입력 기능'!E101</f>
        <v>0</v>
      </c>
      <c r="F102" s="161">
        <f t="shared" si="6"/>
        <v>0</v>
      </c>
      <c r="G102" s="140">
        <f>SUM($E$6:E102)</f>
        <v>384726</v>
      </c>
      <c r="H102" s="162">
        <f t="shared" si="7"/>
        <v>1</v>
      </c>
      <c r="I102" s="3"/>
      <c r="J102" s="3"/>
    </row>
    <row r="103" spans="1:10" ht="21" hidden="1" customHeight="1">
      <c r="A103" s="3"/>
      <c r="B103" s="90">
        <f>'인원 입력 기능'!B102</f>
        <v>0</v>
      </c>
      <c r="C103" s="69">
        <f t="shared" si="9"/>
        <v>9</v>
      </c>
      <c r="D103" s="91">
        <f t="shared" si="8"/>
        <v>0</v>
      </c>
      <c r="E103" s="139">
        <f>'인원 입력 기능'!E102</f>
        <v>0</v>
      </c>
      <c r="F103" s="161">
        <f t="shared" si="6"/>
        <v>0</v>
      </c>
      <c r="G103" s="140">
        <f>SUM($E$6:E103)</f>
        <v>384726</v>
      </c>
      <c r="H103" s="162">
        <f t="shared" si="7"/>
        <v>1</v>
      </c>
      <c r="I103" s="3"/>
      <c r="J103" s="3"/>
    </row>
    <row r="104" spans="1:10" ht="21" hidden="1" customHeight="1">
      <c r="A104" s="3"/>
      <c r="B104" s="90">
        <f>'인원 입력 기능'!B103</f>
        <v>0</v>
      </c>
      <c r="C104" s="69">
        <f t="shared" si="9"/>
        <v>9</v>
      </c>
      <c r="D104" s="91">
        <f t="shared" si="8"/>
        <v>0</v>
      </c>
      <c r="E104" s="139">
        <f>'인원 입력 기능'!E103</f>
        <v>0</v>
      </c>
      <c r="F104" s="161">
        <f t="shared" si="6"/>
        <v>0</v>
      </c>
      <c r="G104" s="140">
        <f>SUM($E$6:E104)</f>
        <v>384726</v>
      </c>
      <c r="H104" s="162">
        <f t="shared" si="7"/>
        <v>1</v>
      </c>
      <c r="I104" s="3"/>
      <c r="J104" s="3"/>
    </row>
    <row r="105" spans="1:10" ht="21" hidden="1" customHeight="1">
      <c r="A105" s="3"/>
      <c r="B105" s="90">
        <f>'인원 입력 기능'!B104</f>
        <v>0</v>
      </c>
      <c r="C105" s="69">
        <f t="shared" si="9"/>
        <v>9</v>
      </c>
      <c r="D105" s="91">
        <f t="shared" si="8"/>
        <v>0</v>
      </c>
      <c r="E105" s="139">
        <f>'인원 입력 기능'!E104</f>
        <v>0</v>
      </c>
      <c r="F105" s="161">
        <f t="shared" si="6"/>
        <v>0</v>
      </c>
      <c r="G105" s="140">
        <f>SUM($E$6:E105)</f>
        <v>384726</v>
      </c>
      <c r="H105" s="162">
        <f t="shared" si="7"/>
        <v>1</v>
      </c>
      <c r="I105" s="3"/>
      <c r="J105" s="3"/>
    </row>
    <row r="106" spans="1:10" ht="21" hidden="1" customHeight="1" thickBot="1">
      <c r="A106" s="3"/>
      <c r="B106" s="92">
        <f>'인원 입력 기능'!B105</f>
        <v>0</v>
      </c>
      <c r="C106" s="71">
        <f t="shared" si="9"/>
        <v>9</v>
      </c>
      <c r="D106" s="93">
        <f t="shared" si="8"/>
        <v>0</v>
      </c>
      <c r="E106" s="139">
        <f>'인원 입력 기능'!E105</f>
        <v>0</v>
      </c>
      <c r="F106" s="161">
        <f t="shared" si="6"/>
        <v>0</v>
      </c>
      <c r="G106" s="140">
        <f>SUM($E$6:E106)</f>
        <v>384726</v>
      </c>
      <c r="H106" s="162">
        <f t="shared" si="7"/>
        <v>1</v>
      </c>
      <c r="I106" s="3"/>
      <c r="J106" s="3"/>
    </row>
    <row r="107" spans="1:10" ht="21" hidden="1" customHeight="1">
      <c r="A107" s="3"/>
      <c r="B107" s="94">
        <f>'인원 입력 기능'!B106</f>
        <v>0</v>
      </c>
      <c r="C107" s="74">
        <f t="shared" ref="C107" si="10">IF(ROUND(B107,0)&gt;=$N$6,1,IF(ROUND(B107,0)&gt;=$N$7,2,IF(ROUND(B107,0)&gt;=$N$8,3,IF(ROUND(B107,0)&gt;=$N$9,4,IF(ROUND(B107,0)&gt;=$N$10,5,IF(ROUND(B107,0)&gt;=$N$11,6,IF(ROUND(B107,0)&gt;=$N$12,7,IF(ROUND(B107,0)&gt;=$N$13,8,9))))))))</f>
        <v>9</v>
      </c>
      <c r="D107" s="120">
        <f>ROUND(100*(1-(G106+G107)/2/$H$2),0)</f>
        <v>0</v>
      </c>
      <c r="E107" s="53">
        <f>'인원 입력 기능'!E106</f>
        <v>0</v>
      </c>
      <c r="F107" s="161">
        <f t="shared" si="6"/>
        <v>0</v>
      </c>
      <c r="G107" s="1">
        <f>SUM($E$6:E107)</f>
        <v>384726</v>
      </c>
      <c r="H107" s="162">
        <f t="shared" si="7"/>
        <v>1</v>
      </c>
      <c r="I107" s="3"/>
      <c r="J107" s="3"/>
    </row>
    <row r="108" spans="1:10" ht="21" hidden="1" customHeight="1">
      <c r="A108" s="3"/>
      <c r="B108" s="90">
        <f>'인원 입력 기능'!B107</f>
        <v>0</v>
      </c>
      <c r="C108" s="69">
        <f t="shared" ref="C108:C110" si="11">IF(ROUND(B108,0)&gt;=$N$6,1,IF(ROUND(B108,0)&gt;=$N$7,2,IF(ROUND(B108,0)&gt;=$N$8,3,IF(ROUND(B108,0)&gt;=$N$9,4,IF(ROUND(B108,0)&gt;=$N$10,5,IF(ROUND(B108,0)&gt;=$N$11,6,IF(ROUND(B108,0)&gt;=$N$12,7,IF(ROUND(B108,0)&gt;=$N$13,8,9))))))))</f>
        <v>9</v>
      </c>
      <c r="D108" s="95">
        <f t="shared" si="8"/>
        <v>0</v>
      </c>
      <c r="E108" s="53">
        <f>'인원 입력 기능'!E107</f>
        <v>0</v>
      </c>
      <c r="F108" s="161">
        <f t="shared" si="6"/>
        <v>0</v>
      </c>
      <c r="G108" s="1">
        <f>SUM($E$6:E108)</f>
        <v>384726</v>
      </c>
      <c r="H108" s="162">
        <f t="shared" si="7"/>
        <v>1</v>
      </c>
      <c r="I108" s="3"/>
      <c r="J108" s="3"/>
    </row>
    <row r="109" spans="1:10" ht="21" hidden="1" customHeight="1">
      <c r="A109" s="3"/>
      <c r="B109" s="90">
        <f>'인원 입력 기능'!B108</f>
        <v>0</v>
      </c>
      <c r="C109" s="69">
        <f t="shared" si="11"/>
        <v>9</v>
      </c>
      <c r="D109" s="95">
        <f t="shared" si="8"/>
        <v>0</v>
      </c>
      <c r="E109" s="53">
        <f>'인원 입력 기능'!E108</f>
        <v>0</v>
      </c>
      <c r="F109" s="161">
        <f t="shared" si="6"/>
        <v>0</v>
      </c>
      <c r="G109" s="1">
        <f>SUM($E$6:E109)</f>
        <v>384726</v>
      </c>
      <c r="H109" s="162">
        <f t="shared" si="7"/>
        <v>1</v>
      </c>
      <c r="I109" s="3"/>
      <c r="J109" s="3"/>
    </row>
    <row r="110" spans="1:10" ht="21" hidden="1" customHeight="1">
      <c r="A110" s="3"/>
      <c r="B110" s="90">
        <f>'인원 입력 기능'!B109</f>
        <v>0</v>
      </c>
      <c r="C110" s="69">
        <f t="shared" si="11"/>
        <v>9</v>
      </c>
      <c r="D110" s="95">
        <f t="shared" si="8"/>
        <v>0</v>
      </c>
      <c r="E110" s="53">
        <f>'인원 입력 기능'!E109</f>
        <v>0</v>
      </c>
      <c r="F110" s="161">
        <f t="shared" si="6"/>
        <v>0</v>
      </c>
      <c r="G110" s="1">
        <f>SUM($E$6:E110)</f>
        <v>384726</v>
      </c>
      <c r="H110" s="162">
        <f t="shared" si="7"/>
        <v>1</v>
      </c>
      <c r="I110" s="3"/>
      <c r="J110" s="3"/>
    </row>
    <row r="111" spans="1:10" ht="21" hidden="1" customHeight="1">
      <c r="A111" s="3"/>
      <c r="B111" s="90">
        <f>'인원 입력 기능'!B110</f>
        <v>0</v>
      </c>
      <c r="C111" s="69">
        <f t="shared" ref="C111:C115" si="12">IF(ROUND(B111,0)&gt;=$N$6,1,IF(ROUND(B111,0)&gt;=$N$7,2,IF(ROUND(B111,0)&gt;=$N$8,3,IF(ROUND(B111,0)&gt;=$N$9,4,IF(ROUND(B111,0)&gt;=$N$10,5,IF(ROUND(B111,0)&gt;=$N$11,6,IF(ROUND(B111,0)&gt;=$N$12,7,IF(ROUND(B111,0)&gt;=$N$13,8,9))))))))</f>
        <v>9</v>
      </c>
      <c r="D111" s="95">
        <f t="shared" si="8"/>
        <v>0</v>
      </c>
      <c r="E111" s="53">
        <f>'인원 입력 기능'!E110</f>
        <v>0</v>
      </c>
      <c r="F111" s="161">
        <f t="shared" si="6"/>
        <v>0</v>
      </c>
      <c r="G111" s="1">
        <f>SUM($E$6:E111)</f>
        <v>384726</v>
      </c>
      <c r="H111" s="162">
        <f t="shared" si="7"/>
        <v>1</v>
      </c>
      <c r="I111" s="3"/>
      <c r="J111" s="3"/>
    </row>
    <row r="112" spans="1:10" ht="21" hidden="1" customHeight="1">
      <c r="A112" s="3"/>
      <c r="B112" s="90">
        <f>'인원 입력 기능'!B111</f>
        <v>0</v>
      </c>
      <c r="C112" s="69">
        <f t="shared" si="12"/>
        <v>9</v>
      </c>
      <c r="D112" s="95">
        <f t="shared" si="8"/>
        <v>0</v>
      </c>
      <c r="E112" s="53">
        <f>'인원 입력 기능'!E111</f>
        <v>0</v>
      </c>
      <c r="F112" s="161">
        <f t="shared" si="6"/>
        <v>0</v>
      </c>
      <c r="G112" s="1">
        <f>SUM($E$6:E112)</f>
        <v>384726</v>
      </c>
      <c r="H112" s="162">
        <f t="shared" si="7"/>
        <v>1</v>
      </c>
      <c r="I112" s="3"/>
      <c r="J112" s="3"/>
    </row>
    <row r="113" spans="1:10" ht="21" hidden="1" customHeight="1">
      <c r="A113" s="3"/>
      <c r="B113" s="90">
        <f>'인원 입력 기능'!B112</f>
        <v>0</v>
      </c>
      <c r="C113" s="69">
        <f t="shared" si="12"/>
        <v>9</v>
      </c>
      <c r="D113" s="95">
        <f t="shared" si="8"/>
        <v>0</v>
      </c>
      <c r="E113" s="53">
        <f>'인원 입력 기능'!E112</f>
        <v>0</v>
      </c>
      <c r="F113" s="161">
        <f t="shared" si="6"/>
        <v>0</v>
      </c>
      <c r="G113" s="1">
        <f>SUM($E$6:E113)</f>
        <v>384726</v>
      </c>
      <c r="H113" s="162">
        <f t="shared" si="7"/>
        <v>1</v>
      </c>
      <c r="I113" s="3"/>
      <c r="J113" s="3"/>
    </row>
    <row r="114" spans="1:10" ht="21" hidden="1" customHeight="1">
      <c r="A114" s="3"/>
      <c r="B114" s="90">
        <f>'인원 입력 기능'!B113</f>
        <v>0</v>
      </c>
      <c r="C114" s="69">
        <f t="shared" si="12"/>
        <v>9</v>
      </c>
      <c r="D114" s="95">
        <f t="shared" si="8"/>
        <v>0</v>
      </c>
      <c r="E114" s="53">
        <f>'인원 입력 기능'!E113</f>
        <v>0</v>
      </c>
      <c r="F114" s="161">
        <f t="shared" si="6"/>
        <v>0</v>
      </c>
      <c r="G114" s="1">
        <f>SUM($E$6:E114)</f>
        <v>384726</v>
      </c>
      <c r="H114" s="162">
        <f t="shared" si="7"/>
        <v>1</v>
      </c>
      <c r="I114" s="3"/>
      <c r="J114" s="3"/>
    </row>
    <row r="115" spans="1:10" ht="21" hidden="1" customHeight="1">
      <c r="A115" s="3"/>
      <c r="B115" s="90">
        <f>'인원 입력 기능'!B114</f>
        <v>0</v>
      </c>
      <c r="C115" s="69">
        <f t="shared" si="12"/>
        <v>9</v>
      </c>
      <c r="D115" s="95">
        <f t="shared" si="8"/>
        <v>0</v>
      </c>
      <c r="E115" s="53">
        <f>'인원 입력 기능'!E114</f>
        <v>0</v>
      </c>
      <c r="F115" s="161">
        <f t="shared" si="6"/>
        <v>0</v>
      </c>
      <c r="G115" s="1">
        <f>SUM($E$6:E115)</f>
        <v>384726</v>
      </c>
      <c r="H115" s="162">
        <f t="shared" si="7"/>
        <v>1</v>
      </c>
      <c r="I115" s="3"/>
      <c r="J115" s="3"/>
    </row>
    <row r="116" spans="1:10" ht="21" hidden="1" customHeight="1">
      <c r="A116" s="3"/>
      <c r="B116" s="90">
        <f>'인원 입력 기능'!B115</f>
        <v>0</v>
      </c>
      <c r="C116" s="69">
        <f t="shared" ref="C116:C140" si="13">IF(ROUND(B116,0)&gt;=$N$6,1,IF(ROUND(B116,0)&gt;=$N$7,2,IF(ROUND(B116,0)&gt;=$N$8,3,IF(ROUND(B116,0)&gt;=$N$9,4,IF(ROUND(B116,0)&gt;=$N$10,5,IF(ROUND(B116,0)&gt;=$N$11,6,IF(ROUND(B116,0)&gt;=$N$12,7,IF(ROUND(B116,0)&gt;=$N$13,8,9))))))))</f>
        <v>9</v>
      </c>
      <c r="D116" s="95">
        <f t="shared" si="8"/>
        <v>0</v>
      </c>
      <c r="E116" s="53">
        <f>'인원 입력 기능'!E115</f>
        <v>0</v>
      </c>
      <c r="F116" s="161">
        <f t="shared" si="6"/>
        <v>0</v>
      </c>
      <c r="G116" s="1">
        <f>SUM($E$6:E116)</f>
        <v>384726</v>
      </c>
      <c r="H116" s="162">
        <f t="shared" si="7"/>
        <v>1</v>
      </c>
      <c r="I116" s="3"/>
      <c r="J116" s="3"/>
    </row>
    <row r="117" spans="1:10" ht="21" hidden="1" customHeight="1" thickBot="1">
      <c r="A117" s="3"/>
      <c r="B117" s="90">
        <f>'인원 입력 기능'!B116</f>
        <v>0</v>
      </c>
      <c r="C117" s="69">
        <f t="shared" si="13"/>
        <v>9</v>
      </c>
      <c r="D117" s="95">
        <f t="shared" si="8"/>
        <v>0</v>
      </c>
      <c r="E117" s="54">
        <f>'인원 입력 기능'!E116</f>
        <v>0</v>
      </c>
      <c r="F117" s="161">
        <f t="shared" si="6"/>
        <v>0</v>
      </c>
      <c r="G117" s="18">
        <f>SUM($E$6:E117)</f>
        <v>384726</v>
      </c>
      <c r="H117" s="162">
        <f t="shared" si="7"/>
        <v>1</v>
      </c>
      <c r="I117" s="3"/>
      <c r="J117" s="3"/>
    </row>
    <row r="118" spans="1:10" ht="21" hidden="1" customHeight="1">
      <c r="A118" s="3"/>
      <c r="B118" s="90">
        <f>'인원 입력 기능'!B117</f>
        <v>0</v>
      </c>
      <c r="C118" s="69">
        <f t="shared" si="13"/>
        <v>9</v>
      </c>
      <c r="D118" s="95">
        <f t="shared" si="8"/>
        <v>50</v>
      </c>
      <c r="E118" s="3"/>
      <c r="F118" s="3"/>
      <c r="G118" s="3"/>
      <c r="H118" s="3"/>
      <c r="I118" s="3"/>
      <c r="J118" s="3"/>
    </row>
    <row r="119" spans="1:10" ht="21" hidden="1" customHeight="1">
      <c r="A119" s="3"/>
      <c r="B119" s="90">
        <f>'인원 입력 기능'!B118</f>
        <v>0</v>
      </c>
      <c r="C119" s="69">
        <f t="shared" si="13"/>
        <v>9</v>
      </c>
      <c r="D119" s="95">
        <f t="shared" si="8"/>
        <v>100</v>
      </c>
      <c r="E119" s="3"/>
      <c r="F119" s="3"/>
      <c r="G119" s="3"/>
      <c r="H119" s="3"/>
      <c r="I119" s="3"/>
      <c r="J119" s="3"/>
    </row>
    <row r="120" spans="1:10" ht="21" hidden="1" customHeight="1">
      <c r="A120" s="3"/>
      <c r="B120" s="90">
        <f>'인원 입력 기능'!B119</f>
        <v>0</v>
      </c>
      <c r="C120" s="69">
        <f t="shared" si="13"/>
        <v>9</v>
      </c>
      <c r="D120" s="95">
        <f t="shared" si="8"/>
        <v>100</v>
      </c>
      <c r="E120" s="3"/>
      <c r="F120" s="3"/>
      <c r="G120" s="3"/>
      <c r="H120" s="3"/>
      <c r="I120" s="3"/>
      <c r="J120" s="3"/>
    </row>
    <row r="121" spans="1:10" ht="21" hidden="1" customHeight="1">
      <c r="A121" s="3"/>
      <c r="B121" s="90">
        <f>'인원 입력 기능'!B120</f>
        <v>0</v>
      </c>
      <c r="C121" s="69">
        <f t="shared" si="13"/>
        <v>9</v>
      </c>
      <c r="D121" s="95">
        <f t="shared" si="8"/>
        <v>100</v>
      </c>
      <c r="E121" s="3"/>
      <c r="F121" s="3"/>
      <c r="G121" s="3"/>
      <c r="H121" s="3"/>
      <c r="I121" s="3"/>
      <c r="J121" s="3"/>
    </row>
    <row r="122" spans="1:10" ht="21" hidden="1" customHeight="1">
      <c r="B122" s="90">
        <f>'인원 입력 기능'!B121</f>
        <v>0</v>
      </c>
      <c r="C122" s="69">
        <f t="shared" si="13"/>
        <v>9</v>
      </c>
      <c r="D122" s="95">
        <f t="shared" si="8"/>
        <v>100</v>
      </c>
    </row>
    <row r="123" spans="1:10" ht="21" hidden="1" customHeight="1">
      <c r="B123" s="90">
        <f>'인원 입력 기능'!B122</f>
        <v>0</v>
      </c>
      <c r="C123" s="69">
        <f t="shared" si="13"/>
        <v>9</v>
      </c>
      <c r="D123" s="95">
        <f t="shared" si="8"/>
        <v>100</v>
      </c>
    </row>
    <row r="124" spans="1:10" ht="21" hidden="1" customHeight="1">
      <c r="B124" s="90">
        <f>'인원 입력 기능'!B123</f>
        <v>0</v>
      </c>
      <c r="C124" s="69">
        <f t="shared" si="13"/>
        <v>9</v>
      </c>
      <c r="D124" s="95">
        <f t="shared" si="8"/>
        <v>100</v>
      </c>
    </row>
    <row r="125" spans="1:10" ht="21" hidden="1" customHeight="1">
      <c r="B125" s="90">
        <f>'인원 입력 기능'!B124</f>
        <v>0</v>
      </c>
      <c r="C125" s="69">
        <f t="shared" si="13"/>
        <v>9</v>
      </c>
      <c r="D125" s="95">
        <f t="shared" si="8"/>
        <v>100</v>
      </c>
    </row>
    <row r="126" spans="1:10" ht="21" hidden="1" customHeight="1">
      <c r="B126" s="90">
        <f>'인원 입력 기능'!B125</f>
        <v>0</v>
      </c>
      <c r="C126" s="69">
        <f t="shared" si="13"/>
        <v>9</v>
      </c>
      <c r="D126" s="95">
        <f t="shared" si="8"/>
        <v>100</v>
      </c>
    </row>
    <row r="127" spans="1:10" ht="21" hidden="1" customHeight="1">
      <c r="B127" s="90">
        <f>'인원 입력 기능'!B126</f>
        <v>0</v>
      </c>
      <c r="C127" s="69">
        <f t="shared" si="13"/>
        <v>9</v>
      </c>
      <c r="D127" s="95">
        <f t="shared" si="8"/>
        <v>100</v>
      </c>
    </row>
    <row r="128" spans="1:10" ht="21" hidden="1" customHeight="1">
      <c r="B128" s="90">
        <f>'인원 입력 기능'!B127</f>
        <v>0</v>
      </c>
      <c r="C128" s="69">
        <f t="shared" si="13"/>
        <v>9</v>
      </c>
      <c r="D128" s="95">
        <f t="shared" si="8"/>
        <v>100</v>
      </c>
    </row>
    <row r="129" spans="2:4" ht="21" hidden="1" customHeight="1">
      <c r="B129" s="90">
        <f>'인원 입력 기능'!B128</f>
        <v>0</v>
      </c>
      <c r="C129" s="69">
        <f t="shared" si="13"/>
        <v>9</v>
      </c>
      <c r="D129" s="95">
        <f t="shared" si="8"/>
        <v>100</v>
      </c>
    </row>
    <row r="130" spans="2:4" ht="21" hidden="1" customHeight="1">
      <c r="B130" s="90">
        <f>'인원 입력 기능'!B129</f>
        <v>0</v>
      </c>
      <c r="C130" s="69">
        <f t="shared" si="13"/>
        <v>9</v>
      </c>
      <c r="D130" s="95">
        <f t="shared" si="8"/>
        <v>100</v>
      </c>
    </row>
    <row r="131" spans="2:4" ht="21" hidden="1" customHeight="1">
      <c r="B131" s="90">
        <f>'인원 입력 기능'!B130</f>
        <v>0</v>
      </c>
      <c r="C131" s="69">
        <f t="shared" si="13"/>
        <v>9</v>
      </c>
      <c r="D131" s="95">
        <f t="shared" si="8"/>
        <v>100</v>
      </c>
    </row>
    <row r="132" spans="2:4" ht="21" hidden="1" customHeight="1">
      <c r="B132" s="90">
        <f>'인원 입력 기능'!B131</f>
        <v>0</v>
      </c>
      <c r="C132" s="69">
        <f t="shared" si="13"/>
        <v>9</v>
      </c>
      <c r="D132" s="95">
        <f t="shared" si="8"/>
        <v>100</v>
      </c>
    </row>
    <row r="133" spans="2:4" ht="21" hidden="1" customHeight="1">
      <c r="B133" s="90">
        <f>'인원 입력 기능'!B132</f>
        <v>0</v>
      </c>
      <c r="C133" s="69">
        <f t="shared" si="13"/>
        <v>9</v>
      </c>
      <c r="D133" s="95">
        <f t="shared" si="8"/>
        <v>100</v>
      </c>
    </row>
    <row r="134" spans="2:4" ht="21" hidden="1" customHeight="1">
      <c r="B134" s="90">
        <f>'인원 입력 기능'!B133</f>
        <v>0</v>
      </c>
      <c r="C134" s="69">
        <f t="shared" si="13"/>
        <v>9</v>
      </c>
      <c r="D134" s="95">
        <f t="shared" si="8"/>
        <v>100</v>
      </c>
    </row>
    <row r="135" spans="2:4" ht="21" hidden="1" customHeight="1">
      <c r="B135" s="90">
        <f>'인원 입력 기능'!B134</f>
        <v>0</v>
      </c>
      <c r="C135" s="69">
        <f t="shared" si="13"/>
        <v>9</v>
      </c>
      <c r="D135" s="95">
        <f t="shared" si="8"/>
        <v>100</v>
      </c>
    </row>
    <row r="136" spans="2:4" ht="21" hidden="1" customHeight="1">
      <c r="B136" s="90">
        <f>'인원 입력 기능'!B135</f>
        <v>0</v>
      </c>
      <c r="C136" s="69">
        <f t="shared" si="13"/>
        <v>9</v>
      </c>
      <c r="D136" s="95">
        <f t="shared" ref="D136:D140" si="14">ROUND(100*(1-(G135+G136)/2/$H$2),0)</f>
        <v>100</v>
      </c>
    </row>
    <row r="137" spans="2:4" ht="21" hidden="1" customHeight="1">
      <c r="B137" s="90">
        <f>'인원 입력 기능'!B136</f>
        <v>0</v>
      </c>
      <c r="C137" s="69">
        <f t="shared" si="13"/>
        <v>9</v>
      </c>
      <c r="D137" s="95">
        <f t="shared" si="14"/>
        <v>100</v>
      </c>
    </row>
    <row r="138" spans="2:4" ht="21" hidden="1" customHeight="1">
      <c r="B138" s="90">
        <f>'인원 입력 기능'!B137</f>
        <v>0</v>
      </c>
      <c r="C138" s="69">
        <f t="shared" si="13"/>
        <v>9</v>
      </c>
      <c r="D138" s="95">
        <f t="shared" si="14"/>
        <v>100</v>
      </c>
    </row>
    <row r="139" spans="2:4" ht="21" hidden="1" customHeight="1">
      <c r="B139" s="90">
        <f>'인원 입력 기능'!B138</f>
        <v>0</v>
      </c>
      <c r="C139" s="69">
        <f t="shared" si="13"/>
        <v>9</v>
      </c>
      <c r="D139" s="95">
        <f t="shared" si="14"/>
        <v>100</v>
      </c>
    </row>
    <row r="140" spans="2:4" ht="21" hidden="1" customHeight="1" thickBot="1">
      <c r="B140" s="92">
        <f>'인원 입력 기능'!B139</f>
        <v>0</v>
      </c>
      <c r="C140" s="71">
        <f t="shared" si="13"/>
        <v>9</v>
      </c>
      <c r="D140" s="96">
        <f t="shared" si="14"/>
        <v>100</v>
      </c>
    </row>
  </sheetData>
  <sheetProtection algorithmName="SHA-512" hashValue="WiacgJ/d9eOQ7hfiEkIdPWGrtXUriMFSkf1gdR/B6bWxjg3Mt2cyVRso73e0H02F+x1cnjrFl6OF6LXamv30EA==" saltValue="XJ4Som2WBq5F/AAuqsxvLw==" spinCount="100000" sheet="1" objects="1" scenarios="1"/>
  <mergeCells count="2">
    <mergeCell ref="C2:D2"/>
    <mergeCell ref="C3:D3"/>
  </mergeCells>
  <phoneticPr fontId="1" type="noConversion"/>
  <conditionalFormatting sqref="B6:B140">
    <cfRule type="expression" dxfId="4" priority="1">
      <formula>$B6=$B7</formula>
    </cfRule>
  </conditionalFormatting>
  <conditionalFormatting sqref="B6:H6 B16:C32 C7:D7 C8:C15 B7:B140 C33:C140 D8:D140 E7:H117">
    <cfRule type="expression" dxfId="3" priority="2">
      <formula>OR($B6=$N$6:$N$13)</formula>
    </cfRule>
  </conditionalFormatting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101-51EA-A24B-A768-CB685D70D8FA}">
  <sheetPr>
    <tabColor rgb="FF00B050"/>
    <pageSetUpPr fitToPage="1"/>
  </sheetPr>
  <dimension ref="A1:N107"/>
  <sheetViews>
    <sheetView topLeftCell="C1" zoomScaleNormal="100" workbookViewId="0">
      <selection activeCell="H2" sqref="H2"/>
    </sheetView>
  </sheetViews>
  <sheetFormatPr defaultRowHeight="17"/>
  <cols>
    <col min="1" max="1" width="8.6640625" customWidth="1"/>
    <col min="2" max="2" width="14.08203125" style="77" customWidth="1"/>
    <col min="3" max="4" width="21.25" style="77" customWidth="1"/>
    <col min="5" max="9" width="14.08203125" customWidth="1"/>
    <col min="10" max="11" width="12.4140625" customWidth="1"/>
    <col min="13" max="14" width="8.6640625" customWidth="1"/>
  </cols>
  <sheetData>
    <row r="1" spans="1:14" ht="17.5" thickBot="1">
      <c r="A1" s="3"/>
      <c r="B1" s="75"/>
      <c r="C1" s="75"/>
      <c r="D1" s="75"/>
      <c r="E1" s="3"/>
      <c r="F1" s="3"/>
      <c r="G1" s="3"/>
      <c r="H1" s="3"/>
      <c r="I1" s="3"/>
    </row>
    <row r="2" spans="1:14" ht="25" customHeight="1" thickBot="1">
      <c r="A2" s="3"/>
      <c r="B2" s="188" t="s">
        <v>69</v>
      </c>
      <c r="C2" s="256" t="s">
        <v>58</v>
      </c>
      <c r="D2" s="257"/>
      <c r="E2" s="189" t="s">
        <v>6</v>
      </c>
      <c r="F2" s="190" t="s">
        <v>27</v>
      </c>
      <c r="G2" s="191" t="s">
        <v>5</v>
      </c>
      <c r="H2" s="173">
        <f>MAX('인원 입력 기능'!K:K)</f>
        <v>380520</v>
      </c>
      <c r="I2" s="3"/>
    </row>
    <row r="3" spans="1:14" ht="25" customHeight="1" thickBot="1">
      <c r="A3" s="3"/>
      <c r="B3" s="192" t="s">
        <v>74</v>
      </c>
      <c r="C3" s="258" t="s">
        <v>75</v>
      </c>
      <c r="D3" s="259"/>
      <c r="E3" s="193" t="s">
        <v>4</v>
      </c>
      <c r="F3" s="194" t="s">
        <v>27</v>
      </c>
      <c r="G3" s="177"/>
      <c r="H3" s="178"/>
      <c r="I3" s="3"/>
    </row>
    <row r="4" spans="1:14" ht="25" customHeight="1" thickBot="1">
      <c r="A4" s="3"/>
      <c r="B4" s="76"/>
      <c r="C4" s="76"/>
      <c r="D4" s="76"/>
      <c r="E4" s="2"/>
      <c r="F4" s="3"/>
      <c r="G4" s="3"/>
      <c r="H4" s="3"/>
      <c r="I4" s="3"/>
    </row>
    <row r="5" spans="1:14" s="124" customFormat="1" ht="25" customHeight="1" thickBot="1">
      <c r="A5" s="122"/>
      <c r="B5" s="180" t="s">
        <v>71</v>
      </c>
      <c r="C5" s="181" t="s">
        <v>72</v>
      </c>
      <c r="D5" s="182" t="s">
        <v>73</v>
      </c>
      <c r="E5" s="156" t="s">
        <v>3</v>
      </c>
      <c r="F5" s="157" t="s">
        <v>2</v>
      </c>
      <c r="G5" s="157" t="s">
        <v>1</v>
      </c>
      <c r="H5" s="158" t="s">
        <v>0</v>
      </c>
      <c r="I5" s="122"/>
      <c r="J5" s="123"/>
      <c r="K5" s="183"/>
    </row>
    <row r="6" spans="1:14" s="124" customFormat="1" ht="25" customHeight="1">
      <c r="A6" s="122"/>
      <c r="B6" s="141">
        <f>'인원 입력 기능'!G5</f>
        <v>145</v>
      </c>
      <c r="C6" s="142">
        <f t="shared" ref="C6:C37" si="0">IF(ROUND(B6,0)&gt;=$M$6,1,IF(ROUND(B6,0)&gt;=$M$7,2,IF(ROUND(B6,0)&gt;=$M$8,3,IF(ROUND(B6,0)&gt;=$M$9,4,IF(ROUND(B6,0)&gt;=$M$10,5,IF(ROUND(B6,0)&gt;=$M$11,6,IF(ROUND(B6,0)&gt;=$M$12,7,IF(ROUND(B6,0)&gt;=$M$13,8,9))))))))</f>
        <v>1</v>
      </c>
      <c r="D6" s="143">
        <f>ROUND(100*(1-(0+G6)/2/$H$2),0)</f>
        <v>100</v>
      </c>
      <c r="E6" s="163">
        <f>'인원 입력 기능'!J5</f>
        <v>1607</v>
      </c>
      <c r="F6" s="164">
        <f>E6/$H$2</f>
        <v>4.2231682960159785E-3</v>
      </c>
      <c r="G6" s="165">
        <f>E6</f>
        <v>1607</v>
      </c>
      <c r="H6" s="166">
        <f>G6/$H$2</f>
        <v>4.2231682960159785E-3</v>
      </c>
      <c r="I6" s="122"/>
      <c r="K6" s="160"/>
      <c r="L6" s="262">
        <v>1</v>
      </c>
      <c r="M6" s="263">
        <v>133</v>
      </c>
      <c r="N6" s="160"/>
    </row>
    <row r="7" spans="1:14" s="124" customFormat="1" ht="25" customHeight="1">
      <c r="A7" s="122"/>
      <c r="B7" s="144">
        <f>'인원 입력 기능'!G6</f>
        <v>144</v>
      </c>
      <c r="C7" s="184">
        <f t="shared" si="0"/>
        <v>1</v>
      </c>
      <c r="D7" s="145">
        <f>ROUND(100*(1-(G6+G7)/2/$H$2),0)</f>
        <v>100</v>
      </c>
      <c r="E7" s="146">
        <f>'인원 입력 기능'!J6</f>
        <v>89</v>
      </c>
      <c r="F7" s="195">
        <f t="shared" ref="F7:F70" si="1">E7/$H$2</f>
        <v>2.3389046567854515E-4</v>
      </c>
      <c r="G7" s="185">
        <f>E7+G6</f>
        <v>1696</v>
      </c>
      <c r="H7" s="202">
        <f t="shared" ref="H7:H70" si="2">G7/$H$2</f>
        <v>4.4570587616945233E-3</v>
      </c>
      <c r="I7" s="122"/>
      <c r="K7" s="160"/>
      <c r="L7" s="262">
        <v>2</v>
      </c>
      <c r="M7" s="263">
        <v>126</v>
      </c>
      <c r="N7" s="160"/>
    </row>
    <row r="8" spans="1:14" s="124" customFormat="1" ht="25" customHeight="1">
      <c r="A8" s="122"/>
      <c r="B8" s="144">
        <f>'인원 입력 기능'!G7</f>
        <v>143</v>
      </c>
      <c r="C8" s="184">
        <f t="shared" si="0"/>
        <v>1</v>
      </c>
      <c r="D8" s="145">
        <f t="shared" ref="D8:D71" si="3">ROUND(100*(1-(G7+G8)/2/$H$2),0)</f>
        <v>100</v>
      </c>
      <c r="E8" s="146">
        <f>'인원 입력 기능'!J7</f>
        <v>7</v>
      </c>
      <c r="F8" s="195">
        <f t="shared" si="1"/>
        <v>1.8395879323031641E-5</v>
      </c>
      <c r="G8" s="185">
        <f t="shared" ref="G8:G71" si="4">E8+G7</f>
        <v>1703</v>
      </c>
      <c r="H8" s="202">
        <f t="shared" si="2"/>
        <v>4.4754546410175552E-3</v>
      </c>
      <c r="I8" s="122"/>
      <c r="K8" s="160"/>
      <c r="L8" s="262">
        <v>3</v>
      </c>
      <c r="M8" s="263">
        <v>118</v>
      </c>
      <c r="N8" s="160"/>
    </row>
    <row r="9" spans="1:14" s="124" customFormat="1" ht="25" customHeight="1">
      <c r="A9" s="122"/>
      <c r="B9" s="144">
        <f>'인원 입력 기능'!G8</f>
        <v>142</v>
      </c>
      <c r="C9" s="184">
        <f t="shared" si="0"/>
        <v>1</v>
      </c>
      <c r="D9" s="145">
        <f t="shared" si="3"/>
        <v>99</v>
      </c>
      <c r="E9" s="146">
        <f>'인원 입력 기능'!J8</f>
        <v>2514</v>
      </c>
      <c r="F9" s="195">
        <f t="shared" si="1"/>
        <v>6.6067486597287924E-3</v>
      </c>
      <c r="G9" s="185">
        <f t="shared" si="4"/>
        <v>4217</v>
      </c>
      <c r="H9" s="202">
        <f t="shared" si="2"/>
        <v>1.1082203300746347E-2</v>
      </c>
      <c r="I9" s="122"/>
      <c r="K9" s="160"/>
      <c r="L9" s="262">
        <v>4</v>
      </c>
      <c r="M9" s="263">
        <v>107</v>
      </c>
      <c r="N9" s="160"/>
    </row>
    <row r="10" spans="1:14" s="124" customFormat="1" ht="25" customHeight="1">
      <c r="A10" s="122"/>
      <c r="B10" s="144">
        <f>'인원 입력 기능'!G9</f>
        <v>141</v>
      </c>
      <c r="C10" s="184">
        <f t="shared" si="0"/>
        <v>1</v>
      </c>
      <c r="D10" s="145">
        <f t="shared" si="3"/>
        <v>99</v>
      </c>
      <c r="E10" s="146">
        <f>'인원 입력 기능'!J9</f>
        <v>166</v>
      </c>
      <c r="F10" s="195">
        <f t="shared" si="1"/>
        <v>4.362451382318932E-4</v>
      </c>
      <c r="G10" s="185">
        <f t="shared" si="4"/>
        <v>4383</v>
      </c>
      <c r="H10" s="202">
        <f t="shared" si="2"/>
        <v>1.151844843897824E-2</v>
      </c>
      <c r="I10" s="122"/>
      <c r="K10" s="160"/>
      <c r="L10" s="262">
        <v>5</v>
      </c>
      <c r="M10" s="263">
        <v>92</v>
      </c>
      <c r="N10" s="160"/>
    </row>
    <row r="11" spans="1:14" s="124" customFormat="1" ht="25" customHeight="1">
      <c r="A11" s="122"/>
      <c r="B11" s="144">
        <f>'인원 입력 기능'!G10</f>
        <v>140</v>
      </c>
      <c r="C11" s="184">
        <f t="shared" si="0"/>
        <v>1</v>
      </c>
      <c r="D11" s="145">
        <f t="shared" si="3"/>
        <v>99</v>
      </c>
      <c r="E11" s="146">
        <f>'인원 입력 기능'!J10</f>
        <v>36</v>
      </c>
      <c r="F11" s="195">
        <f t="shared" si="1"/>
        <v>9.4607379375591296E-5</v>
      </c>
      <c r="G11" s="185">
        <f t="shared" si="4"/>
        <v>4419</v>
      </c>
      <c r="H11" s="202">
        <f t="shared" si="2"/>
        <v>1.1613055818353831E-2</v>
      </c>
      <c r="I11" s="122"/>
      <c r="K11" s="160"/>
      <c r="L11" s="262">
        <v>6</v>
      </c>
      <c r="M11" s="263">
        <v>79</v>
      </c>
      <c r="N11" s="160"/>
    </row>
    <row r="12" spans="1:14" s="124" customFormat="1" ht="25" customHeight="1">
      <c r="A12" s="122"/>
      <c r="B12" s="144">
        <f>'인원 입력 기능'!G11</f>
        <v>139</v>
      </c>
      <c r="C12" s="184">
        <f t="shared" si="0"/>
        <v>1</v>
      </c>
      <c r="D12" s="145">
        <f t="shared" si="3"/>
        <v>98</v>
      </c>
      <c r="E12" s="146">
        <f>'인원 입력 기능'!J11</f>
        <v>3731</v>
      </c>
      <c r="F12" s="195">
        <f t="shared" si="1"/>
        <v>9.8050036791758645E-3</v>
      </c>
      <c r="G12" s="185">
        <f t="shared" si="4"/>
        <v>8150</v>
      </c>
      <c r="H12" s="202">
        <f t="shared" si="2"/>
        <v>2.1418059497529698E-2</v>
      </c>
      <c r="I12" s="122"/>
      <c r="K12" s="160"/>
      <c r="L12" s="262">
        <v>7</v>
      </c>
      <c r="M12" s="263">
        <v>75</v>
      </c>
      <c r="N12" s="160"/>
    </row>
    <row r="13" spans="1:14" s="124" customFormat="1" ht="25" customHeight="1">
      <c r="A13" s="122"/>
      <c r="B13" s="144">
        <f>'인원 입력 기능'!G12</f>
        <v>138</v>
      </c>
      <c r="C13" s="184">
        <f t="shared" si="0"/>
        <v>1</v>
      </c>
      <c r="D13" s="145">
        <f t="shared" si="3"/>
        <v>98</v>
      </c>
      <c r="E13" s="146">
        <f>'인원 입력 기능'!J12</f>
        <v>246</v>
      </c>
      <c r="F13" s="195">
        <f t="shared" si="1"/>
        <v>6.4648375906654052E-4</v>
      </c>
      <c r="G13" s="185">
        <f t="shared" si="4"/>
        <v>8396</v>
      </c>
      <c r="H13" s="202">
        <f t="shared" si="2"/>
        <v>2.2064543256596236E-2</v>
      </c>
      <c r="I13" s="122"/>
      <c r="K13" s="160"/>
      <c r="L13" s="262">
        <v>8</v>
      </c>
      <c r="M13" s="263">
        <v>72</v>
      </c>
      <c r="N13" s="160"/>
    </row>
    <row r="14" spans="1:14" s="124" customFormat="1" ht="25" customHeight="1">
      <c r="A14" s="122"/>
      <c r="B14" s="144">
        <f>'인원 입력 기능'!G13</f>
        <v>137</v>
      </c>
      <c r="C14" s="184">
        <f t="shared" si="0"/>
        <v>1</v>
      </c>
      <c r="D14" s="145">
        <f t="shared" si="3"/>
        <v>98</v>
      </c>
      <c r="E14" s="146">
        <f>'인원 입력 기능'!J13</f>
        <v>99</v>
      </c>
      <c r="F14" s="195">
        <f t="shared" si="1"/>
        <v>2.6017029328287606E-4</v>
      </c>
      <c r="G14" s="185">
        <f t="shared" si="4"/>
        <v>8495</v>
      </c>
      <c r="H14" s="202">
        <f t="shared" si="2"/>
        <v>2.2324713549879114E-2</v>
      </c>
      <c r="I14" s="122"/>
      <c r="K14" s="160"/>
      <c r="L14" s="262">
        <v>9</v>
      </c>
      <c r="M14" s="264"/>
    </row>
    <row r="15" spans="1:14" s="124" customFormat="1" ht="25" customHeight="1">
      <c r="A15" s="122"/>
      <c r="B15" s="144">
        <f>'인원 입력 기능'!G14</f>
        <v>136</v>
      </c>
      <c r="C15" s="184">
        <f t="shared" si="0"/>
        <v>1</v>
      </c>
      <c r="D15" s="145">
        <f t="shared" si="3"/>
        <v>98</v>
      </c>
      <c r="E15" s="146">
        <f>'인원 입력 기능'!J14</f>
        <v>1055</v>
      </c>
      <c r="F15" s="195">
        <f t="shared" si="1"/>
        <v>2.7725218122569115E-3</v>
      </c>
      <c r="G15" s="185">
        <f t="shared" si="4"/>
        <v>9550</v>
      </c>
      <c r="H15" s="202">
        <f t="shared" si="2"/>
        <v>2.5097235362136025E-2</v>
      </c>
      <c r="I15" s="122"/>
      <c r="K15" s="160"/>
      <c r="L15" s="261"/>
      <c r="M15" s="261"/>
    </row>
    <row r="16" spans="1:14" s="124" customFormat="1" ht="25" customHeight="1">
      <c r="A16" s="122"/>
      <c r="B16" s="144">
        <f>'인원 입력 기능'!G15</f>
        <v>135</v>
      </c>
      <c r="C16" s="184">
        <f t="shared" si="0"/>
        <v>1</v>
      </c>
      <c r="D16" s="145">
        <f t="shared" si="3"/>
        <v>97</v>
      </c>
      <c r="E16" s="146">
        <f>'인원 입력 기능'!J15</f>
        <v>4509</v>
      </c>
      <c r="F16" s="195">
        <f t="shared" si="1"/>
        <v>1.184957426679281E-2</v>
      </c>
      <c r="G16" s="185">
        <f t="shared" si="4"/>
        <v>14059</v>
      </c>
      <c r="H16" s="202">
        <f t="shared" si="2"/>
        <v>3.6946809628928837E-2</v>
      </c>
      <c r="I16" s="122"/>
      <c r="K16" s="160"/>
    </row>
    <row r="17" spans="1:11" s="124" customFormat="1" ht="25" customHeight="1">
      <c r="A17" s="122"/>
      <c r="B17" s="144">
        <f>'인원 입력 기능'!G16</f>
        <v>134</v>
      </c>
      <c r="C17" s="184">
        <f t="shared" si="0"/>
        <v>1</v>
      </c>
      <c r="D17" s="145">
        <f t="shared" si="3"/>
        <v>96</v>
      </c>
      <c r="E17" s="146">
        <f>'인원 입력 기능'!J16</f>
        <v>208</v>
      </c>
      <c r="F17" s="195">
        <f t="shared" si="1"/>
        <v>5.4662041417008304E-4</v>
      </c>
      <c r="G17" s="185">
        <f t="shared" si="4"/>
        <v>14267</v>
      </c>
      <c r="H17" s="202">
        <f t="shared" si="2"/>
        <v>3.7493430043098915E-2</v>
      </c>
      <c r="I17" s="122"/>
      <c r="K17" s="160"/>
    </row>
    <row r="18" spans="1:11" s="124" customFormat="1" ht="25" customHeight="1">
      <c r="A18" s="122"/>
      <c r="B18" s="144">
        <f>'인원 입력 기능'!G17</f>
        <v>133</v>
      </c>
      <c r="C18" s="184">
        <f t="shared" si="0"/>
        <v>1</v>
      </c>
      <c r="D18" s="145">
        <f t="shared" si="3"/>
        <v>96</v>
      </c>
      <c r="E18" s="146">
        <f>'인원 입력 기능'!J17</f>
        <v>1851</v>
      </c>
      <c r="F18" s="195">
        <f t="shared" si="1"/>
        <v>4.8643960895616524E-3</v>
      </c>
      <c r="G18" s="185">
        <f t="shared" si="4"/>
        <v>16118</v>
      </c>
      <c r="H18" s="202">
        <f t="shared" si="2"/>
        <v>4.2357826132660571E-2</v>
      </c>
      <c r="I18" s="122"/>
      <c r="K18" s="160"/>
    </row>
    <row r="19" spans="1:11" s="124" customFormat="1" ht="25" customHeight="1">
      <c r="A19" s="122"/>
      <c r="B19" s="144">
        <f>'인원 입력 기능'!G18</f>
        <v>132</v>
      </c>
      <c r="C19" s="184">
        <f t="shared" si="0"/>
        <v>2</v>
      </c>
      <c r="D19" s="145">
        <f t="shared" si="3"/>
        <v>95</v>
      </c>
      <c r="E19" s="146">
        <f>'인원 입력 기능'!J18</f>
        <v>5864</v>
      </c>
      <c r="F19" s="195">
        <f t="shared" si="1"/>
        <v>1.541049090717965E-2</v>
      </c>
      <c r="G19" s="185">
        <f t="shared" si="4"/>
        <v>21982</v>
      </c>
      <c r="H19" s="202">
        <f t="shared" si="2"/>
        <v>5.7768317039840221E-2</v>
      </c>
      <c r="I19" s="122"/>
      <c r="K19" s="160"/>
    </row>
    <row r="20" spans="1:11" s="124" customFormat="1" ht="25" customHeight="1">
      <c r="A20" s="122"/>
      <c r="B20" s="144">
        <f>'인원 입력 기능'!G19</f>
        <v>131</v>
      </c>
      <c r="C20" s="184">
        <f t="shared" si="0"/>
        <v>2</v>
      </c>
      <c r="D20" s="145">
        <f t="shared" si="3"/>
        <v>94</v>
      </c>
      <c r="E20" s="146">
        <f>'인원 입력 기능'!J19</f>
        <v>461</v>
      </c>
      <c r="F20" s="195">
        <f t="shared" si="1"/>
        <v>1.2115000525596553E-3</v>
      </c>
      <c r="G20" s="185">
        <f t="shared" si="4"/>
        <v>22443</v>
      </c>
      <c r="H20" s="202">
        <f t="shared" si="2"/>
        <v>5.8979817092399876E-2</v>
      </c>
      <c r="I20" s="122"/>
      <c r="K20" s="160"/>
    </row>
    <row r="21" spans="1:11" s="124" customFormat="1" ht="25" customHeight="1">
      <c r="A21" s="122"/>
      <c r="B21" s="144">
        <f>'인원 입력 기능'!G20</f>
        <v>130</v>
      </c>
      <c r="C21" s="184">
        <f t="shared" si="0"/>
        <v>2</v>
      </c>
      <c r="D21" s="145">
        <f t="shared" si="3"/>
        <v>94</v>
      </c>
      <c r="E21" s="146">
        <f>'인원 입력 기능'!J20</f>
        <v>3116</v>
      </c>
      <c r="F21" s="195">
        <f t="shared" si="1"/>
        <v>8.1887942815095129E-3</v>
      </c>
      <c r="G21" s="185">
        <f t="shared" si="4"/>
        <v>25559</v>
      </c>
      <c r="H21" s="202">
        <f t="shared" si="2"/>
        <v>6.7168611373909393E-2</v>
      </c>
      <c r="I21" s="122"/>
      <c r="K21" s="160"/>
    </row>
    <row r="22" spans="1:11" s="124" customFormat="1" ht="25" customHeight="1">
      <c r="A22" s="122"/>
      <c r="B22" s="144">
        <f>'인원 입력 기능'!G21</f>
        <v>129</v>
      </c>
      <c r="C22" s="184">
        <f t="shared" si="0"/>
        <v>2</v>
      </c>
      <c r="D22" s="145">
        <f t="shared" si="3"/>
        <v>92</v>
      </c>
      <c r="E22" s="146">
        <f>'인원 입력 기능'!J21</f>
        <v>6799</v>
      </c>
      <c r="F22" s="195">
        <f t="shared" si="1"/>
        <v>1.7867654788184591E-2</v>
      </c>
      <c r="G22" s="185">
        <f t="shared" si="4"/>
        <v>32358</v>
      </c>
      <c r="H22" s="202">
        <f t="shared" si="2"/>
        <v>8.5036266162093976E-2</v>
      </c>
      <c r="I22" s="122"/>
      <c r="K22" s="160"/>
    </row>
    <row r="23" spans="1:11" s="124" customFormat="1" ht="25" customHeight="1">
      <c r="A23" s="122"/>
      <c r="B23" s="144">
        <f>'인원 입력 기능'!G22</f>
        <v>128</v>
      </c>
      <c r="C23" s="184">
        <f t="shared" si="0"/>
        <v>2</v>
      </c>
      <c r="D23" s="145">
        <f t="shared" si="3"/>
        <v>91</v>
      </c>
      <c r="E23" s="146">
        <f>'인원 입력 기능'!J22</f>
        <v>654</v>
      </c>
      <c r="F23" s="195">
        <f t="shared" si="1"/>
        <v>1.7187007253232419E-3</v>
      </c>
      <c r="G23" s="185">
        <f t="shared" si="4"/>
        <v>33012</v>
      </c>
      <c r="H23" s="202">
        <f t="shared" si="2"/>
        <v>8.6754966887417212E-2</v>
      </c>
      <c r="I23" s="122"/>
      <c r="K23" s="160"/>
    </row>
    <row r="24" spans="1:11" s="124" customFormat="1" ht="25" customHeight="1">
      <c r="A24" s="122"/>
      <c r="B24" s="144">
        <f>'인원 입력 기능'!G23</f>
        <v>127</v>
      </c>
      <c r="C24" s="184">
        <f t="shared" si="0"/>
        <v>2</v>
      </c>
      <c r="D24" s="145">
        <f t="shared" si="3"/>
        <v>91</v>
      </c>
      <c r="E24" s="146">
        <f>'인원 입력 기능'!J23</f>
        <v>5685</v>
      </c>
      <c r="F24" s="195">
        <f t="shared" si="1"/>
        <v>1.4940081993062125E-2</v>
      </c>
      <c r="G24" s="185">
        <f t="shared" si="4"/>
        <v>38697</v>
      </c>
      <c r="H24" s="202">
        <f t="shared" si="2"/>
        <v>0.10169504888047934</v>
      </c>
      <c r="I24" s="122"/>
      <c r="K24" s="160"/>
    </row>
    <row r="25" spans="1:11" s="124" customFormat="1" ht="25" customHeight="1">
      <c r="A25" s="122"/>
      <c r="B25" s="144">
        <f>'인원 입력 기능'!G24</f>
        <v>126</v>
      </c>
      <c r="C25" s="184">
        <f t="shared" si="0"/>
        <v>2</v>
      </c>
      <c r="D25" s="145">
        <f t="shared" si="3"/>
        <v>89</v>
      </c>
      <c r="E25" s="146">
        <f>'인원 입력 기능'!J24</f>
        <v>7026</v>
      </c>
      <c r="F25" s="195">
        <f t="shared" si="1"/>
        <v>1.8464206874802901E-2</v>
      </c>
      <c r="G25" s="185">
        <f t="shared" si="4"/>
        <v>45723</v>
      </c>
      <c r="H25" s="202">
        <f t="shared" si="2"/>
        <v>0.12015925575528225</v>
      </c>
      <c r="I25" s="122"/>
      <c r="K25" s="160"/>
    </row>
    <row r="26" spans="1:11" s="124" customFormat="1" ht="25" customHeight="1">
      <c r="A26" s="122"/>
      <c r="B26" s="144">
        <f>'인원 입력 기능'!G25</f>
        <v>125</v>
      </c>
      <c r="C26" s="184">
        <f t="shared" si="0"/>
        <v>3</v>
      </c>
      <c r="D26" s="145">
        <f t="shared" si="3"/>
        <v>88</v>
      </c>
      <c r="E26" s="146">
        <f>'인원 입력 기능'!J25</f>
        <v>1387</v>
      </c>
      <c r="F26" s="195">
        <f t="shared" si="1"/>
        <v>3.6450120887206979E-3</v>
      </c>
      <c r="G26" s="185">
        <f t="shared" si="4"/>
        <v>47110</v>
      </c>
      <c r="H26" s="202">
        <f t="shared" si="2"/>
        <v>0.12380426784400295</v>
      </c>
      <c r="I26" s="122"/>
      <c r="K26" s="160"/>
    </row>
    <row r="27" spans="1:11" s="124" customFormat="1" ht="25" customHeight="1">
      <c r="A27" s="122"/>
      <c r="B27" s="144">
        <f>'인원 입력 기능'!G26</f>
        <v>124</v>
      </c>
      <c r="C27" s="184">
        <f t="shared" si="0"/>
        <v>3</v>
      </c>
      <c r="D27" s="145">
        <f t="shared" si="3"/>
        <v>87</v>
      </c>
      <c r="E27" s="146">
        <f>'인원 입력 기능'!J26</f>
        <v>8364</v>
      </c>
      <c r="F27" s="195">
        <f t="shared" si="1"/>
        <v>2.1980447808262377E-2</v>
      </c>
      <c r="G27" s="185">
        <f t="shared" si="4"/>
        <v>55474</v>
      </c>
      <c r="H27" s="202">
        <f t="shared" si="2"/>
        <v>0.14578471565226533</v>
      </c>
      <c r="I27" s="122"/>
      <c r="K27" s="160"/>
    </row>
    <row r="28" spans="1:11" s="124" customFormat="1" ht="25" customHeight="1">
      <c r="A28" s="122"/>
      <c r="B28" s="144">
        <f>'인원 입력 기능'!G27</f>
        <v>123</v>
      </c>
      <c r="C28" s="184">
        <f t="shared" si="0"/>
        <v>3</v>
      </c>
      <c r="D28" s="145">
        <f t="shared" si="3"/>
        <v>85</v>
      </c>
      <c r="E28" s="146">
        <f>'인원 입력 기능'!J27</f>
        <v>5627</v>
      </c>
      <c r="F28" s="195">
        <f t="shared" si="1"/>
        <v>1.4787658992957007E-2</v>
      </c>
      <c r="G28" s="185">
        <f t="shared" si="4"/>
        <v>61101</v>
      </c>
      <c r="H28" s="202">
        <f t="shared" si="2"/>
        <v>0.16057237464522234</v>
      </c>
      <c r="I28" s="122"/>
      <c r="K28" s="160"/>
    </row>
    <row r="29" spans="1:11" s="124" customFormat="1" ht="25" customHeight="1">
      <c r="A29" s="122"/>
      <c r="B29" s="144">
        <f>'인원 입력 기능'!G28</f>
        <v>122</v>
      </c>
      <c r="C29" s="184">
        <f t="shared" si="0"/>
        <v>3</v>
      </c>
      <c r="D29" s="145">
        <f t="shared" si="3"/>
        <v>84</v>
      </c>
      <c r="E29" s="146">
        <f>'인원 입력 기능'!J28</f>
        <v>1249</v>
      </c>
      <c r="F29" s="195">
        <f t="shared" si="1"/>
        <v>3.2823504677809315E-3</v>
      </c>
      <c r="G29" s="185">
        <f t="shared" si="4"/>
        <v>62350</v>
      </c>
      <c r="H29" s="202">
        <f t="shared" si="2"/>
        <v>0.16385472511300325</v>
      </c>
      <c r="I29" s="122"/>
      <c r="K29" s="160"/>
    </row>
    <row r="30" spans="1:11" s="124" customFormat="1" ht="25" customHeight="1">
      <c r="A30" s="122"/>
      <c r="B30" s="144">
        <f>'인원 입력 기능'!G29</f>
        <v>121</v>
      </c>
      <c r="C30" s="184">
        <f t="shared" si="0"/>
        <v>3</v>
      </c>
      <c r="D30" s="145">
        <f t="shared" si="3"/>
        <v>82</v>
      </c>
      <c r="E30" s="146">
        <f>'인원 입력 기능'!J29</f>
        <v>9526</v>
      </c>
      <c r="F30" s="195">
        <f t="shared" si="1"/>
        <v>2.5034163775885632E-2</v>
      </c>
      <c r="G30" s="185">
        <f t="shared" si="4"/>
        <v>71876</v>
      </c>
      <c r="H30" s="202">
        <f t="shared" si="2"/>
        <v>0.18888888888888888</v>
      </c>
      <c r="I30" s="122"/>
      <c r="K30" s="160"/>
    </row>
    <row r="31" spans="1:11" s="124" customFormat="1" ht="25" customHeight="1">
      <c r="A31" s="122"/>
      <c r="B31" s="144">
        <f>'인원 입력 기능'!G30</f>
        <v>120</v>
      </c>
      <c r="C31" s="184">
        <f t="shared" si="0"/>
        <v>3</v>
      </c>
      <c r="D31" s="145">
        <f t="shared" si="3"/>
        <v>80</v>
      </c>
      <c r="E31" s="146">
        <f>'인원 입력 기능'!J30</f>
        <v>7041</v>
      </c>
      <c r="F31" s="195">
        <f t="shared" si="1"/>
        <v>1.8503626616209398E-2</v>
      </c>
      <c r="G31" s="185">
        <f t="shared" si="4"/>
        <v>78917</v>
      </c>
      <c r="H31" s="202">
        <f t="shared" si="2"/>
        <v>0.2073925155050983</v>
      </c>
      <c r="I31" s="122"/>
      <c r="K31" s="160"/>
    </row>
    <row r="32" spans="1:11" s="124" customFormat="1" ht="25" customHeight="1">
      <c r="A32" s="122"/>
      <c r="B32" s="144">
        <f>'인원 입력 기능'!G31</f>
        <v>119</v>
      </c>
      <c r="C32" s="184">
        <f t="shared" si="0"/>
        <v>3</v>
      </c>
      <c r="D32" s="145">
        <f t="shared" si="3"/>
        <v>79</v>
      </c>
      <c r="E32" s="146">
        <f>'인원 입력 기능'!J31</f>
        <v>1820</v>
      </c>
      <c r="F32" s="195">
        <f t="shared" si="1"/>
        <v>4.7829286239882271E-3</v>
      </c>
      <c r="G32" s="185">
        <f t="shared" si="4"/>
        <v>80737</v>
      </c>
      <c r="H32" s="202">
        <f t="shared" si="2"/>
        <v>0.21217544412908651</v>
      </c>
      <c r="I32" s="122"/>
      <c r="K32" s="160"/>
    </row>
    <row r="33" spans="1:11" s="124" customFormat="1" ht="25" customHeight="1">
      <c r="A33" s="122"/>
      <c r="B33" s="144">
        <f>'인원 입력 기능'!G32</f>
        <v>118</v>
      </c>
      <c r="C33" s="184">
        <f t="shared" si="0"/>
        <v>3</v>
      </c>
      <c r="D33" s="145">
        <f t="shared" si="3"/>
        <v>77</v>
      </c>
      <c r="E33" s="146">
        <f>'인원 입력 기능'!J32</f>
        <v>11059</v>
      </c>
      <c r="F33" s="195">
        <f t="shared" si="1"/>
        <v>2.9062861347629559E-2</v>
      </c>
      <c r="G33" s="185">
        <f t="shared" si="4"/>
        <v>91796</v>
      </c>
      <c r="H33" s="202">
        <f t="shared" si="2"/>
        <v>0.24123830547671607</v>
      </c>
      <c r="I33" s="122"/>
      <c r="K33" s="160"/>
    </row>
    <row r="34" spans="1:11" s="124" customFormat="1" ht="25" customHeight="1">
      <c r="A34" s="122"/>
      <c r="B34" s="144">
        <f>'인원 입력 기능'!G33</f>
        <v>117</v>
      </c>
      <c r="C34" s="184">
        <f t="shared" si="0"/>
        <v>4</v>
      </c>
      <c r="D34" s="145">
        <f t="shared" si="3"/>
        <v>75</v>
      </c>
      <c r="E34" s="146">
        <f>'인원 입력 기능'!J33</f>
        <v>6283</v>
      </c>
      <c r="F34" s="195">
        <f t="shared" si="1"/>
        <v>1.6511615683801113E-2</v>
      </c>
      <c r="G34" s="185">
        <f t="shared" si="4"/>
        <v>98079</v>
      </c>
      <c r="H34" s="202">
        <f t="shared" si="2"/>
        <v>0.2577499211605172</v>
      </c>
      <c r="I34" s="122"/>
      <c r="K34" s="160"/>
    </row>
    <row r="35" spans="1:11" s="124" customFormat="1" ht="25" customHeight="1">
      <c r="A35" s="122"/>
      <c r="B35" s="144">
        <f>'인원 입력 기능'!G34</f>
        <v>116</v>
      </c>
      <c r="C35" s="184">
        <f t="shared" si="0"/>
        <v>4</v>
      </c>
      <c r="D35" s="145">
        <f t="shared" si="3"/>
        <v>74</v>
      </c>
      <c r="E35" s="146">
        <f>'인원 입력 기능'!J34</f>
        <v>2762</v>
      </c>
      <c r="F35" s="195">
        <f t="shared" si="1"/>
        <v>7.2584883843161991E-3</v>
      </c>
      <c r="G35" s="185">
        <f t="shared" si="4"/>
        <v>100841</v>
      </c>
      <c r="H35" s="202">
        <f t="shared" si="2"/>
        <v>0.2650084095448334</v>
      </c>
      <c r="I35" s="122"/>
      <c r="K35" s="160"/>
    </row>
    <row r="36" spans="1:11" s="124" customFormat="1" ht="25" customHeight="1">
      <c r="A36" s="122"/>
      <c r="B36" s="144">
        <f>'인원 입력 기능'!G35</f>
        <v>115</v>
      </c>
      <c r="C36" s="184">
        <f t="shared" si="0"/>
        <v>4</v>
      </c>
      <c r="D36" s="145">
        <f t="shared" si="3"/>
        <v>73</v>
      </c>
      <c r="E36" s="146">
        <f>'인원 입력 기능'!J35</f>
        <v>6555</v>
      </c>
      <c r="F36" s="195">
        <f t="shared" si="1"/>
        <v>1.7226426994638916E-2</v>
      </c>
      <c r="G36" s="185">
        <f t="shared" si="4"/>
        <v>107396</v>
      </c>
      <c r="H36" s="202">
        <f t="shared" si="2"/>
        <v>0.28223483653947229</v>
      </c>
      <c r="I36" s="122"/>
      <c r="K36" s="160"/>
    </row>
    <row r="37" spans="1:11" s="124" customFormat="1" ht="25" customHeight="1">
      <c r="A37" s="122"/>
      <c r="B37" s="144">
        <f>'인원 입력 기능'!G36</f>
        <v>114</v>
      </c>
      <c r="C37" s="184">
        <f t="shared" si="0"/>
        <v>4</v>
      </c>
      <c r="D37" s="145">
        <f t="shared" si="3"/>
        <v>70</v>
      </c>
      <c r="E37" s="146">
        <f>'인원 입력 기능'!J36</f>
        <v>9961</v>
      </c>
      <c r="F37" s="195">
        <f t="shared" si="1"/>
        <v>2.6177336276674026E-2</v>
      </c>
      <c r="G37" s="185">
        <f t="shared" si="4"/>
        <v>117357</v>
      </c>
      <c r="H37" s="202">
        <f t="shared" si="2"/>
        <v>0.3084121728161463</v>
      </c>
      <c r="I37" s="122"/>
      <c r="K37" s="160"/>
    </row>
    <row r="38" spans="1:11" s="124" customFormat="1" ht="25" customHeight="1">
      <c r="A38" s="122"/>
      <c r="B38" s="144">
        <f>'인원 입력 기능'!G37</f>
        <v>113</v>
      </c>
      <c r="C38" s="184">
        <f t="shared" ref="C38:C69" si="5">IF(ROUND(B38,0)&gt;=$M$6,1,IF(ROUND(B38,0)&gt;=$M$7,2,IF(ROUND(B38,0)&gt;=$M$8,3,IF(ROUND(B38,0)&gt;=$M$9,4,IF(ROUND(B38,0)&gt;=$M$10,5,IF(ROUND(B38,0)&gt;=$M$11,6,IF(ROUND(B38,0)&gt;=$M$12,7,IF(ROUND(B38,0)&gt;=$M$13,8,9))))))))</f>
        <v>4</v>
      </c>
      <c r="D38" s="145">
        <f t="shared" si="3"/>
        <v>69</v>
      </c>
      <c r="E38" s="146">
        <f>'인원 입력 기능'!J37</f>
        <v>4249</v>
      </c>
      <c r="F38" s="195">
        <f t="shared" si="1"/>
        <v>1.1166298749080206E-2</v>
      </c>
      <c r="G38" s="185">
        <f t="shared" si="4"/>
        <v>121606</v>
      </c>
      <c r="H38" s="202">
        <f t="shared" si="2"/>
        <v>0.31957847156522651</v>
      </c>
      <c r="I38" s="122"/>
      <c r="K38" s="160"/>
    </row>
    <row r="39" spans="1:11" s="124" customFormat="1" ht="25" customHeight="1">
      <c r="A39" s="122"/>
      <c r="B39" s="144">
        <f>'인원 입력 기능'!G38</f>
        <v>112</v>
      </c>
      <c r="C39" s="184">
        <f t="shared" si="5"/>
        <v>4</v>
      </c>
      <c r="D39" s="145">
        <f t="shared" si="3"/>
        <v>67</v>
      </c>
      <c r="E39" s="146">
        <f>'인원 입력 기능'!J38</f>
        <v>6799</v>
      </c>
      <c r="F39" s="195">
        <f t="shared" si="1"/>
        <v>1.7867654788184591E-2</v>
      </c>
      <c r="G39" s="185">
        <f t="shared" si="4"/>
        <v>128405</v>
      </c>
      <c r="H39" s="202">
        <f t="shared" si="2"/>
        <v>0.33744612635341115</v>
      </c>
      <c r="I39" s="122"/>
      <c r="K39" s="160"/>
    </row>
    <row r="40" spans="1:11" s="124" customFormat="1" ht="25" customHeight="1">
      <c r="A40" s="122"/>
      <c r="B40" s="144">
        <f>'인원 입력 기능'!G39</f>
        <v>111</v>
      </c>
      <c r="C40" s="184">
        <f t="shared" si="5"/>
        <v>4</v>
      </c>
      <c r="D40" s="145">
        <f t="shared" si="3"/>
        <v>65</v>
      </c>
      <c r="E40" s="146">
        <f>'인원 입력 기능'!J39</f>
        <v>6943</v>
      </c>
      <c r="F40" s="195">
        <f t="shared" si="1"/>
        <v>1.8246084305686954E-2</v>
      </c>
      <c r="G40" s="185">
        <f t="shared" si="4"/>
        <v>135348</v>
      </c>
      <c r="H40" s="202">
        <f t="shared" si="2"/>
        <v>0.35569221065909806</v>
      </c>
      <c r="I40" s="122"/>
      <c r="K40" s="160"/>
    </row>
    <row r="41" spans="1:11" s="124" customFormat="1" ht="25" customHeight="1">
      <c r="A41" s="122"/>
      <c r="B41" s="144">
        <f>'인원 입력 기능'!G40</f>
        <v>110</v>
      </c>
      <c r="C41" s="184">
        <f t="shared" si="5"/>
        <v>4</v>
      </c>
      <c r="D41" s="145">
        <f t="shared" si="3"/>
        <v>64</v>
      </c>
      <c r="E41" s="146">
        <f>'인원 입력 기능'!J40</f>
        <v>6270</v>
      </c>
      <c r="F41" s="195">
        <f t="shared" si="1"/>
        <v>1.6477451907915483E-2</v>
      </c>
      <c r="G41" s="185">
        <f t="shared" si="4"/>
        <v>141618</v>
      </c>
      <c r="H41" s="202">
        <f t="shared" si="2"/>
        <v>0.37216966256701356</v>
      </c>
      <c r="I41" s="122"/>
      <c r="K41" s="160"/>
    </row>
    <row r="42" spans="1:11" s="124" customFormat="1" ht="25" customHeight="1">
      <c r="A42" s="122"/>
      <c r="B42" s="144">
        <f>'인원 입력 기능'!G41</f>
        <v>109</v>
      </c>
      <c r="C42" s="184">
        <f t="shared" si="5"/>
        <v>4</v>
      </c>
      <c r="D42" s="145">
        <f t="shared" si="3"/>
        <v>62</v>
      </c>
      <c r="E42" s="146">
        <f>'인원 입력 기능'!J41</f>
        <v>5817</v>
      </c>
      <c r="F42" s="195">
        <f t="shared" si="1"/>
        <v>1.5286975717439293E-2</v>
      </c>
      <c r="G42" s="185">
        <f t="shared" si="4"/>
        <v>147435</v>
      </c>
      <c r="H42" s="202">
        <f t="shared" si="2"/>
        <v>0.38745663828445287</v>
      </c>
      <c r="I42" s="122"/>
      <c r="K42" s="160"/>
    </row>
    <row r="43" spans="1:11" s="124" customFormat="1" ht="25" customHeight="1">
      <c r="A43" s="122"/>
      <c r="B43" s="144">
        <f>'인원 입력 기능'!G42</f>
        <v>108</v>
      </c>
      <c r="C43" s="184">
        <f t="shared" si="5"/>
        <v>4</v>
      </c>
      <c r="D43" s="145">
        <f t="shared" si="3"/>
        <v>61</v>
      </c>
      <c r="E43" s="146">
        <f>'인원 입력 기능'!J42</f>
        <v>4023</v>
      </c>
      <c r="F43" s="195">
        <f t="shared" si="1"/>
        <v>1.0572374645222328E-2</v>
      </c>
      <c r="G43" s="185">
        <f t="shared" si="4"/>
        <v>151458</v>
      </c>
      <c r="H43" s="202">
        <f t="shared" si="2"/>
        <v>0.39802901292967519</v>
      </c>
      <c r="I43" s="122"/>
      <c r="K43" s="160"/>
    </row>
    <row r="44" spans="1:11" s="124" customFormat="1" ht="25" customHeight="1">
      <c r="A44" s="122"/>
      <c r="B44" s="144">
        <f>'인원 입력 기능'!G43</f>
        <v>107</v>
      </c>
      <c r="C44" s="184">
        <f t="shared" si="5"/>
        <v>4</v>
      </c>
      <c r="D44" s="145">
        <f t="shared" si="3"/>
        <v>59</v>
      </c>
      <c r="E44" s="146">
        <f>'인원 입력 기능'!J43</f>
        <v>6364</v>
      </c>
      <c r="F44" s="195">
        <f t="shared" si="1"/>
        <v>1.6724482287396196E-2</v>
      </c>
      <c r="G44" s="185">
        <f t="shared" si="4"/>
        <v>157822</v>
      </c>
      <c r="H44" s="202">
        <f t="shared" si="2"/>
        <v>0.41475349521707139</v>
      </c>
      <c r="I44" s="122"/>
      <c r="K44" s="160"/>
    </row>
    <row r="45" spans="1:11" s="124" customFormat="1" ht="25" customHeight="1">
      <c r="A45" s="122"/>
      <c r="B45" s="144">
        <f>'인원 입력 기능'!G44</f>
        <v>106</v>
      </c>
      <c r="C45" s="184">
        <f t="shared" si="5"/>
        <v>5</v>
      </c>
      <c r="D45" s="145">
        <f t="shared" si="3"/>
        <v>58</v>
      </c>
      <c r="E45" s="146">
        <f>'인원 입력 기능'!J44</f>
        <v>6717</v>
      </c>
      <c r="F45" s="195">
        <f t="shared" si="1"/>
        <v>1.7652160201829074E-2</v>
      </c>
      <c r="G45" s="185">
        <f t="shared" si="4"/>
        <v>164539</v>
      </c>
      <c r="H45" s="202">
        <f t="shared" si="2"/>
        <v>0.43240565541890047</v>
      </c>
      <c r="I45" s="122"/>
      <c r="K45" s="160"/>
    </row>
    <row r="46" spans="1:11" s="124" customFormat="1" ht="25" customHeight="1">
      <c r="A46" s="122"/>
      <c r="B46" s="144">
        <f>'인원 입력 기능'!G45</f>
        <v>105</v>
      </c>
      <c r="C46" s="184">
        <f t="shared" si="5"/>
        <v>5</v>
      </c>
      <c r="D46" s="145">
        <f t="shared" si="3"/>
        <v>56</v>
      </c>
      <c r="E46" s="146">
        <f>'인원 입력 기능'!J45</f>
        <v>3579</v>
      </c>
      <c r="F46" s="195">
        <f t="shared" si="1"/>
        <v>9.4055502995900354E-3</v>
      </c>
      <c r="G46" s="185">
        <f t="shared" si="4"/>
        <v>168118</v>
      </c>
      <c r="H46" s="202">
        <f t="shared" si="2"/>
        <v>0.44181120571849047</v>
      </c>
      <c r="I46" s="122"/>
      <c r="K46" s="160"/>
    </row>
    <row r="47" spans="1:11" s="124" customFormat="1" ht="25" customHeight="1">
      <c r="A47" s="122"/>
      <c r="B47" s="144">
        <f>'인원 입력 기능'!G46</f>
        <v>104</v>
      </c>
      <c r="C47" s="184">
        <f t="shared" si="5"/>
        <v>5</v>
      </c>
      <c r="D47" s="145">
        <f t="shared" si="3"/>
        <v>55</v>
      </c>
      <c r="E47" s="146">
        <f>'인원 입력 기능'!J46</f>
        <v>5906</v>
      </c>
      <c r="F47" s="195">
        <f t="shared" si="1"/>
        <v>1.5520866183117838E-2</v>
      </c>
      <c r="G47" s="185">
        <f t="shared" si="4"/>
        <v>174024</v>
      </c>
      <c r="H47" s="202">
        <f t="shared" si="2"/>
        <v>0.45733207190160835</v>
      </c>
      <c r="I47" s="122"/>
      <c r="K47" s="160"/>
    </row>
    <row r="48" spans="1:11" s="124" customFormat="1" ht="25" customHeight="1">
      <c r="A48" s="122"/>
      <c r="B48" s="144">
        <f>'인원 입력 기능'!G47</f>
        <v>103</v>
      </c>
      <c r="C48" s="184">
        <f t="shared" si="5"/>
        <v>5</v>
      </c>
      <c r="D48" s="145">
        <f t="shared" si="3"/>
        <v>53</v>
      </c>
      <c r="E48" s="146">
        <f>'인원 입력 기능'!J47</f>
        <v>6332</v>
      </c>
      <c r="F48" s="195">
        <f t="shared" si="1"/>
        <v>1.6640386839062337E-2</v>
      </c>
      <c r="G48" s="185">
        <f t="shared" si="4"/>
        <v>180356</v>
      </c>
      <c r="H48" s="202">
        <f t="shared" si="2"/>
        <v>0.47397245874067068</v>
      </c>
      <c r="I48" s="122"/>
      <c r="K48" s="160"/>
    </row>
    <row r="49" spans="1:11" s="124" customFormat="1" ht="25" customHeight="1">
      <c r="A49" s="122"/>
      <c r="B49" s="144">
        <f>'인원 입력 기능'!G48</f>
        <v>102</v>
      </c>
      <c r="C49" s="184">
        <f t="shared" si="5"/>
        <v>5</v>
      </c>
      <c r="D49" s="145">
        <f t="shared" si="3"/>
        <v>52</v>
      </c>
      <c r="E49" s="146">
        <f>'인원 입력 기능'!J48</f>
        <v>3828</v>
      </c>
      <c r="F49" s="195">
        <f t="shared" si="1"/>
        <v>1.0059918006937875E-2</v>
      </c>
      <c r="G49" s="185">
        <f t="shared" si="4"/>
        <v>184184</v>
      </c>
      <c r="H49" s="202">
        <f t="shared" si="2"/>
        <v>0.48403237674760852</v>
      </c>
      <c r="I49" s="122"/>
      <c r="K49" s="160"/>
    </row>
    <row r="50" spans="1:11" s="124" customFormat="1" ht="25" customHeight="1">
      <c r="A50" s="122"/>
      <c r="B50" s="144">
        <f>'인원 입력 기능'!G49</f>
        <v>101</v>
      </c>
      <c r="C50" s="184">
        <f t="shared" si="5"/>
        <v>5</v>
      </c>
      <c r="D50" s="145">
        <f t="shared" si="3"/>
        <v>51</v>
      </c>
      <c r="E50" s="146">
        <f>'인원 입력 기능'!J49</f>
        <v>3992</v>
      </c>
      <c r="F50" s="195">
        <f t="shared" si="1"/>
        <v>1.0490907179648902E-2</v>
      </c>
      <c r="G50" s="185">
        <f t="shared" si="4"/>
        <v>188176</v>
      </c>
      <c r="H50" s="202">
        <f t="shared" si="2"/>
        <v>0.49452328392725742</v>
      </c>
      <c r="I50" s="122"/>
      <c r="K50" s="160"/>
    </row>
    <row r="51" spans="1:11" s="124" customFormat="1" ht="25" customHeight="1">
      <c r="A51" s="122"/>
      <c r="B51" s="144">
        <f>'인원 입력 기능'!G50</f>
        <v>100</v>
      </c>
      <c r="C51" s="184">
        <f t="shared" si="5"/>
        <v>5</v>
      </c>
      <c r="D51" s="145">
        <f t="shared" si="3"/>
        <v>50</v>
      </c>
      <c r="E51" s="146">
        <f>'인원 입력 기능'!J50</f>
        <v>5307</v>
      </c>
      <c r="F51" s="195">
        <f t="shared" si="1"/>
        <v>1.3946704509618418E-2</v>
      </c>
      <c r="G51" s="185">
        <f t="shared" si="4"/>
        <v>193483</v>
      </c>
      <c r="H51" s="202">
        <f t="shared" si="2"/>
        <v>0.50846998843687585</v>
      </c>
      <c r="I51" s="122"/>
      <c r="K51" s="160"/>
    </row>
    <row r="52" spans="1:11" s="124" customFormat="1" ht="25" customHeight="1">
      <c r="A52" s="122"/>
      <c r="B52" s="144">
        <f>'인원 입력 기능'!G51</f>
        <v>99</v>
      </c>
      <c r="C52" s="184">
        <f t="shared" si="5"/>
        <v>5</v>
      </c>
      <c r="D52" s="145">
        <f t="shared" si="3"/>
        <v>48</v>
      </c>
      <c r="E52" s="146">
        <f>'인원 입력 기능'!J51</f>
        <v>5584</v>
      </c>
      <c r="F52" s="195">
        <f t="shared" si="1"/>
        <v>1.4674655734258383E-2</v>
      </c>
      <c r="G52" s="185">
        <f t="shared" si="4"/>
        <v>199067</v>
      </c>
      <c r="H52" s="202">
        <f t="shared" si="2"/>
        <v>0.52314464417113427</v>
      </c>
      <c r="I52" s="122"/>
      <c r="K52" s="160"/>
    </row>
    <row r="53" spans="1:11" s="124" customFormat="1" ht="25" customHeight="1">
      <c r="A53" s="122"/>
      <c r="B53" s="144">
        <f>'인원 입력 기능'!G52</f>
        <v>98</v>
      </c>
      <c r="C53" s="184">
        <f t="shared" si="5"/>
        <v>5</v>
      </c>
      <c r="D53" s="145">
        <f t="shared" si="3"/>
        <v>47</v>
      </c>
      <c r="E53" s="146">
        <f>'인원 입력 기능'!J52</f>
        <v>3506</v>
      </c>
      <c r="F53" s="195">
        <f t="shared" si="1"/>
        <v>9.2137075580784183E-3</v>
      </c>
      <c r="G53" s="185">
        <f t="shared" si="4"/>
        <v>202573</v>
      </c>
      <c r="H53" s="202">
        <f t="shared" si="2"/>
        <v>0.53235835172921264</v>
      </c>
      <c r="I53" s="122"/>
      <c r="K53" s="160"/>
    </row>
    <row r="54" spans="1:11" s="124" customFormat="1" ht="25" customHeight="1">
      <c r="A54" s="122"/>
      <c r="B54" s="144">
        <f>'인원 입력 기능'!G53</f>
        <v>97</v>
      </c>
      <c r="C54" s="184">
        <f t="shared" si="5"/>
        <v>5</v>
      </c>
      <c r="D54" s="145">
        <f t="shared" si="3"/>
        <v>46</v>
      </c>
      <c r="E54" s="146">
        <f>'인원 입력 기능'!J53</f>
        <v>4347</v>
      </c>
      <c r="F54" s="195">
        <f t="shared" si="1"/>
        <v>1.142384105960265E-2</v>
      </c>
      <c r="G54" s="185">
        <f t="shared" si="4"/>
        <v>206920</v>
      </c>
      <c r="H54" s="202">
        <f t="shared" si="2"/>
        <v>0.54378219278881534</v>
      </c>
      <c r="I54" s="122"/>
      <c r="K54" s="160"/>
    </row>
    <row r="55" spans="1:11" s="124" customFormat="1" ht="25" customHeight="1">
      <c r="A55" s="122"/>
      <c r="B55" s="144">
        <f>'인원 입력 기능'!G54</f>
        <v>96</v>
      </c>
      <c r="C55" s="184">
        <f t="shared" si="5"/>
        <v>5</v>
      </c>
      <c r="D55" s="145">
        <f t="shared" si="3"/>
        <v>45</v>
      </c>
      <c r="E55" s="146">
        <f>'인원 입력 기능'!J54</f>
        <v>6155</v>
      </c>
      <c r="F55" s="195">
        <f t="shared" si="1"/>
        <v>1.6175233890465678E-2</v>
      </c>
      <c r="G55" s="185">
        <f t="shared" si="4"/>
        <v>213075</v>
      </c>
      <c r="H55" s="202">
        <f t="shared" si="2"/>
        <v>0.55995742667928095</v>
      </c>
      <c r="I55" s="122"/>
      <c r="K55" s="160"/>
    </row>
    <row r="56" spans="1:11" s="124" customFormat="1" ht="25" customHeight="1">
      <c r="A56" s="122"/>
      <c r="B56" s="144">
        <f>'인원 입력 기능'!G55</f>
        <v>95</v>
      </c>
      <c r="C56" s="184">
        <f t="shared" si="5"/>
        <v>5</v>
      </c>
      <c r="D56" s="145">
        <f t="shared" si="3"/>
        <v>44</v>
      </c>
      <c r="E56" s="146">
        <f>'인원 입력 기능'!J55</f>
        <v>3393</v>
      </c>
      <c r="F56" s="195">
        <f t="shared" si="1"/>
        <v>8.9167455061494802E-3</v>
      </c>
      <c r="G56" s="185">
        <f t="shared" si="4"/>
        <v>216468</v>
      </c>
      <c r="H56" s="202">
        <f t="shared" si="2"/>
        <v>0.56887417218543046</v>
      </c>
      <c r="I56" s="122"/>
      <c r="K56" s="160"/>
    </row>
    <row r="57" spans="1:11" s="124" customFormat="1" ht="25" customHeight="1">
      <c r="A57" s="122"/>
      <c r="B57" s="144">
        <f>'인원 입력 기능'!G56</f>
        <v>94</v>
      </c>
      <c r="C57" s="184">
        <f t="shared" si="5"/>
        <v>5</v>
      </c>
      <c r="D57" s="145">
        <f t="shared" si="3"/>
        <v>43</v>
      </c>
      <c r="E57" s="146">
        <f>'인원 입력 기능'!J56</f>
        <v>3498</v>
      </c>
      <c r="F57" s="195">
        <f t="shared" si="1"/>
        <v>9.1926836959949545E-3</v>
      </c>
      <c r="G57" s="185">
        <f t="shared" si="4"/>
        <v>219966</v>
      </c>
      <c r="H57" s="202">
        <f t="shared" si="2"/>
        <v>0.57806685588142537</v>
      </c>
      <c r="I57" s="122"/>
      <c r="K57" s="160"/>
    </row>
    <row r="58" spans="1:11" s="124" customFormat="1" ht="25" customHeight="1">
      <c r="A58" s="122"/>
      <c r="B58" s="144">
        <f>'인원 입력 기능'!G57</f>
        <v>93</v>
      </c>
      <c r="C58" s="184">
        <f t="shared" si="5"/>
        <v>5</v>
      </c>
      <c r="D58" s="145">
        <f t="shared" si="3"/>
        <v>42</v>
      </c>
      <c r="E58" s="146">
        <f>'인원 입력 기능'!J57</f>
        <v>4941</v>
      </c>
      <c r="F58" s="195">
        <f t="shared" si="1"/>
        <v>1.2984862819299905E-2</v>
      </c>
      <c r="G58" s="185">
        <f t="shared" si="4"/>
        <v>224907</v>
      </c>
      <c r="H58" s="202">
        <f t="shared" si="2"/>
        <v>0.59105171870072537</v>
      </c>
      <c r="I58" s="122"/>
      <c r="K58" s="160"/>
    </row>
    <row r="59" spans="1:11" s="124" customFormat="1" ht="25" customHeight="1">
      <c r="A59" s="122"/>
      <c r="B59" s="144">
        <f>'인원 입력 기능'!G58</f>
        <v>92</v>
      </c>
      <c r="C59" s="184">
        <f t="shared" si="5"/>
        <v>5</v>
      </c>
      <c r="D59" s="145">
        <f t="shared" si="3"/>
        <v>40</v>
      </c>
      <c r="E59" s="146">
        <f>'인원 입력 기능'!J58</f>
        <v>5077</v>
      </c>
      <c r="F59" s="195">
        <f t="shared" si="1"/>
        <v>1.3342268474718805E-2</v>
      </c>
      <c r="G59" s="185">
        <f t="shared" si="4"/>
        <v>229984</v>
      </c>
      <c r="H59" s="202">
        <f t="shared" si="2"/>
        <v>0.60439398717544413</v>
      </c>
      <c r="I59" s="122"/>
      <c r="K59" s="160"/>
    </row>
    <row r="60" spans="1:11" s="124" customFormat="1" ht="25" customHeight="1">
      <c r="A60" s="122"/>
      <c r="B60" s="144">
        <f>'인원 입력 기능'!G59</f>
        <v>91</v>
      </c>
      <c r="C60" s="184">
        <f t="shared" si="5"/>
        <v>6</v>
      </c>
      <c r="D60" s="145">
        <f t="shared" si="3"/>
        <v>39</v>
      </c>
      <c r="E60" s="146">
        <f>'인원 입력 기능'!J59</f>
        <v>3289</v>
      </c>
      <c r="F60" s="195">
        <f t="shared" si="1"/>
        <v>8.6434352990644378E-3</v>
      </c>
      <c r="G60" s="185">
        <f t="shared" si="4"/>
        <v>233273</v>
      </c>
      <c r="H60" s="202">
        <f t="shared" si="2"/>
        <v>0.61303742247450854</v>
      </c>
      <c r="I60" s="122"/>
      <c r="K60" s="160"/>
    </row>
    <row r="61" spans="1:11" s="124" customFormat="1" ht="25" customHeight="1">
      <c r="A61" s="122"/>
      <c r="B61" s="144">
        <f>'인원 입력 기능'!G60</f>
        <v>90</v>
      </c>
      <c r="C61" s="184">
        <f t="shared" si="5"/>
        <v>6</v>
      </c>
      <c r="D61" s="145">
        <f t="shared" si="3"/>
        <v>38</v>
      </c>
      <c r="E61" s="146">
        <f>'인원 입력 기능'!J60</f>
        <v>3833</v>
      </c>
      <c r="F61" s="195">
        <f t="shared" si="1"/>
        <v>1.007305792074004E-2</v>
      </c>
      <c r="G61" s="185">
        <f t="shared" si="4"/>
        <v>237106</v>
      </c>
      <c r="H61" s="202">
        <f t="shared" si="2"/>
        <v>0.62311048039524863</v>
      </c>
      <c r="I61" s="122"/>
      <c r="K61" s="160"/>
    </row>
    <row r="62" spans="1:11" s="124" customFormat="1" ht="25" customHeight="1">
      <c r="A62" s="122"/>
      <c r="B62" s="144">
        <f>'인원 입력 기능'!G61</f>
        <v>89</v>
      </c>
      <c r="C62" s="184">
        <f t="shared" si="5"/>
        <v>6</v>
      </c>
      <c r="D62" s="145">
        <f t="shared" si="3"/>
        <v>37</v>
      </c>
      <c r="E62" s="146">
        <f>'인원 입력 기능'!J61</f>
        <v>6026</v>
      </c>
      <c r="F62" s="195">
        <f t="shared" si="1"/>
        <v>1.5836224114369808E-2</v>
      </c>
      <c r="G62" s="185">
        <f t="shared" si="4"/>
        <v>243132</v>
      </c>
      <c r="H62" s="202">
        <f t="shared" si="2"/>
        <v>0.63894670450961843</v>
      </c>
      <c r="I62" s="122"/>
      <c r="K62" s="160"/>
    </row>
    <row r="63" spans="1:11" s="124" customFormat="1" ht="25" customHeight="1">
      <c r="A63" s="122"/>
      <c r="B63" s="144">
        <f>'인원 입력 기능'!G62</f>
        <v>88</v>
      </c>
      <c r="C63" s="184">
        <f t="shared" si="5"/>
        <v>6</v>
      </c>
      <c r="D63" s="145">
        <f t="shared" si="3"/>
        <v>36</v>
      </c>
      <c r="E63" s="146">
        <f>'인원 입력 기능'!J62</f>
        <v>3462</v>
      </c>
      <c r="F63" s="195">
        <f t="shared" si="1"/>
        <v>9.0980763166193628E-3</v>
      </c>
      <c r="G63" s="185">
        <f t="shared" si="4"/>
        <v>246594</v>
      </c>
      <c r="H63" s="202">
        <f t="shared" si="2"/>
        <v>0.64804478082623773</v>
      </c>
      <c r="I63" s="122"/>
      <c r="K63" s="160"/>
    </row>
    <row r="64" spans="1:11" s="124" customFormat="1" ht="25" customHeight="1">
      <c r="A64" s="122"/>
      <c r="B64" s="144">
        <f>'인원 입력 기능'!G63</f>
        <v>87</v>
      </c>
      <c r="C64" s="184">
        <f t="shared" si="5"/>
        <v>6</v>
      </c>
      <c r="D64" s="145">
        <f t="shared" si="3"/>
        <v>35</v>
      </c>
      <c r="E64" s="146">
        <f>'인원 입력 기능'!J63</f>
        <v>3212</v>
      </c>
      <c r="F64" s="195">
        <f t="shared" si="1"/>
        <v>8.4410806265110896E-3</v>
      </c>
      <c r="G64" s="185">
        <f t="shared" si="4"/>
        <v>249806</v>
      </c>
      <c r="H64" s="202">
        <f t="shared" si="2"/>
        <v>0.6564858614527489</v>
      </c>
      <c r="I64" s="122"/>
      <c r="K64" s="160"/>
    </row>
    <row r="65" spans="1:11" s="124" customFormat="1" ht="25" customHeight="1">
      <c r="A65" s="122"/>
      <c r="B65" s="144">
        <f>'인원 입력 기능'!G64</f>
        <v>86</v>
      </c>
      <c r="C65" s="184">
        <f t="shared" si="5"/>
        <v>6</v>
      </c>
      <c r="D65" s="145">
        <f t="shared" si="3"/>
        <v>34</v>
      </c>
      <c r="E65" s="146">
        <f>'인원 입력 기능'!J64</f>
        <v>5004</v>
      </c>
      <c r="F65" s="195">
        <f t="shared" si="1"/>
        <v>1.315042573320719E-2</v>
      </c>
      <c r="G65" s="185">
        <f t="shared" si="4"/>
        <v>254810</v>
      </c>
      <c r="H65" s="202">
        <f t="shared" si="2"/>
        <v>0.66963628718595603</v>
      </c>
      <c r="I65" s="122"/>
      <c r="K65" s="160"/>
    </row>
    <row r="66" spans="1:11" s="124" customFormat="1" ht="25" customHeight="1">
      <c r="A66" s="122"/>
      <c r="B66" s="144">
        <f>'인원 입력 기능'!G65</f>
        <v>85</v>
      </c>
      <c r="C66" s="184">
        <f t="shared" si="5"/>
        <v>6</v>
      </c>
      <c r="D66" s="145">
        <f t="shared" si="3"/>
        <v>32</v>
      </c>
      <c r="E66" s="146">
        <f>'인원 입력 기능'!J65</f>
        <v>5737</v>
      </c>
      <c r="F66" s="195">
        <f t="shared" si="1"/>
        <v>1.5076737096604646E-2</v>
      </c>
      <c r="G66" s="185">
        <f t="shared" si="4"/>
        <v>260547</v>
      </c>
      <c r="H66" s="202">
        <f t="shared" si="2"/>
        <v>0.68471302428256076</v>
      </c>
      <c r="I66" s="122"/>
      <c r="K66" s="160"/>
    </row>
    <row r="67" spans="1:11" s="124" customFormat="1" ht="25" customHeight="1">
      <c r="A67" s="122"/>
      <c r="B67" s="144">
        <f>'인원 입력 기능'!G66</f>
        <v>84</v>
      </c>
      <c r="C67" s="184">
        <f t="shared" si="5"/>
        <v>6</v>
      </c>
      <c r="D67" s="145">
        <f t="shared" si="3"/>
        <v>31</v>
      </c>
      <c r="E67" s="146">
        <f>'인원 입력 기능'!J66</f>
        <v>3976</v>
      </c>
      <c r="F67" s="195">
        <f t="shared" si="1"/>
        <v>1.0448859455481973E-2</v>
      </c>
      <c r="G67" s="185">
        <f t="shared" si="4"/>
        <v>264523</v>
      </c>
      <c r="H67" s="202">
        <f t="shared" si="2"/>
        <v>0.69516188373804266</v>
      </c>
      <c r="I67" s="122"/>
      <c r="K67" s="160"/>
    </row>
    <row r="68" spans="1:11" s="124" customFormat="1" ht="25" customHeight="1">
      <c r="A68" s="122"/>
      <c r="B68" s="144">
        <f>'인원 입력 기능'!G67</f>
        <v>83</v>
      </c>
      <c r="C68" s="184">
        <f t="shared" si="5"/>
        <v>6</v>
      </c>
      <c r="D68" s="145">
        <f t="shared" si="3"/>
        <v>30</v>
      </c>
      <c r="E68" s="146">
        <f>'인원 입력 기능'!J67</f>
        <v>4855</v>
      </c>
      <c r="F68" s="195">
        <f t="shared" si="1"/>
        <v>1.275885630190266E-2</v>
      </c>
      <c r="G68" s="185">
        <f t="shared" si="4"/>
        <v>269378</v>
      </c>
      <c r="H68" s="202">
        <f t="shared" si="2"/>
        <v>0.70792074003994532</v>
      </c>
      <c r="I68" s="122"/>
      <c r="K68" s="160"/>
    </row>
    <row r="69" spans="1:11" s="124" customFormat="1" ht="25" customHeight="1">
      <c r="A69" s="122"/>
      <c r="B69" s="144">
        <f>'인원 입력 기능'!G68</f>
        <v>82</v>
      </c>
      <c r="C69" s="184">
        <f t="shared" si="5"/>
        <v>6</v>
      </c>
      <c r="D69" s="145">
        <f t="shared" si="3"/>
        <v>28</v>
      </c>
      <c r="E69" s="146">
        <f>'인원 입력 기능'!J68</f>
        <v>8250</v>
      </c>
      <c r="F69" s="195">
        <f t="shared" si="1"/>
        <v>2.1680857773573006E-2</v>
      </c>
      <c r="G69" s="185">
        <f t="shared" si="4"/>
        <v>277628</v>
      </c>
      <c r="H69" s="202">
        <f t="shared" si="2"/>
        <v>0.7296015978135183</v>
      </c>
      <c r="I69" s="122"/>
      <c r="K69" s="160"/>
    </row>
    <row r="70" spans="1:11" s="124" customFormat="1" ht="25" customHeight="1">
      <c r="A70" s="122"/>
      <c r="B70" s="144">
        <f>'인원 입력 기능'!G69</f>
        <v>81</v>
      </c>
      <c r="C70" s="184">
        <f t="shared" ref="C70:C89" si="6">IF(ROUND(B70,0)&gt;=$M$6,1,IF(ROUND(B70,0)&gt;=$M$7,2,IF(ROUND(B70,0)&gt;=$M$8,3,IF(ROUND(B70,0)&gt;=$M$9,4,IF(ROUND(B70,0)&gt;=$M$10,5,IF(ROUND(B70,0)&gt;=$M$11,6,IF(ROUND(B70,0)&gt;=$M$12,7,IF(ROUND(B70,0)&gt;=$M$13,8,9))))))))</f>
        <v>6</v>
      </c>
      <c r="D70" s="145">
        <f t="shared" si="3"/>
        <v>26</v>
      </c>
      <c r="E70" s="146">
        <f>'인원 입력 기능'!J69</f>
        <v>5761</v>
      </c>
      <c r="F70" s="195">
        <f t="shared" si="1"/>
        <v>1.5139808682855041E-2</v>
      </c>
      <c r="G70" s="185">
        <f t="shared" si="4"/>
        <v>283389</v>
      </c>
      <c r="H70" s="202">
        <f t="shared" si="2"/>
        <v>0.74474140649637344</v>
      </c>
      <c r="I70" s="122"/>
      <c r="K70" s="160"/>
    </row>
    <row r="71" spans="1:11" s="124" customFormat="1" ht="25" customHeight="1">
      <c r="A71" s="122"/>
      <c r="B71" s="144">
        <f>'인원 입력 기능'!G70</f>
        <v>80</v>
      </c>
      <c r="C71" s="184">
        <f t="shared" si="6"/>
        <v>6</v>
      </c>
      <c r="D71" s="145">
        <f t="shared" si="3"/>
        <v>24</v>
      </c>
      <c r="E71" s="146">
        <f>'인원 입력 기능'!J70</f>
        <v>8057</v>
      </c>
      <c r="F71" s="195">
        <f t="shared" ref="F71:F105" si="7">E71/$H$2</f>
        <v>2.1173657100809418E-2</v>
      </c>
      <c r="G71" s="185">
        <f t="shared" si="4"/>
        <v>291446</v>
      </c>
      <c r="H71" s="202">
        <f t="shared" ref="H71:H105" si="8">G71/$H$2</f>
        <v>0.76591506359718275</v>
      </c>
      <c r="I71" s="122"/>
      <c r="K71" s="160"/>
    </row>
    <row r="72" spans="1:11" s="124" customFormat="1" ht="25" customHeight="1">
      <c r="A72" s="122"/>
      <c r="B72" s="144">
        <f>'인원 입력 기능'!G71</f>
        <v>79</v>
      </c>
      <c r="C72" s="184">
        <f t="shared" si="6"/>
        <v>6</v>
      </c>
      <c r="D72" s="145">
        <f t="shared" ref="D72:D105" si="9">ROUND(100*(1-(G71+G72)/2/$H$2),0)</f>
        <v>21</v>
      </c>
      <c r="E72" s="146">
        <f>'인원 입력 기능'!J71</f>
        <v>18801</v>
      </c>
      <c r="F72" s="195">
        <f t="shared" si="7"/>
        <v>4.9408703878902553E-2</v>
      </c>
      <c r="G72" s="185">
        <f t="shared" ref="G72:G80" si="10">E72+G71</f>
        <v>310247</v>
      </c>
      <c r="H72" s="202">
        <f t="shared" si="8"/>
        <v>0.81532376747608537</v>
      </c>
      <c r="I72" s="122"/>
      <c r="K72" s="160"/>
    </row>
    <row r="73" spans="1:11" s="124" customFormat="1" ht="25" customHeight="1">
      <c r="A73" s="122"/>
      <c r="B73" s="144">
        <f>'인원 입력 기능'!G72</f>
        <v>78</v>
      </c>
      <c r="C73" s="184">
        <f t="shared" si="6"/>
        <v>7</v>
      </c>
      <c r="D73" s="145">
        <f t="shared" si="9"/>
        <v>17</v>
      </c>
      <c r="E73" s="146">
        <f>'인원 입력 기능'!J72</f>
        <v>10239</v>
      </c>
      <c r="F73" s="195">
        <f t="shared" si="7"/>
        <v>2.6907915484074424E-2</v>
      </c>
      <c r="G73" s="185">
        <f t="shared" si="10"/>
        <v>320486</v>
      </c>
      <c r="H73" s="202">
        <f t="shared" si="8"/>
        <v>0.84223168296015982</v>
      </c>
      <c r="I73" s="122"/>
      <c r="K73" s="160"/>
    </row>
    <row r="74" spans="1:11" s="124" customFormat="1" ht="25" customHeight="1">
      <c r="A74" s="122"/>
      <c r="B74" s="144">
        <f>'인원 입력 기능'!G73</f>
        <v>77</v>
      </c>
      <c r="C74" s="184">
        <f t="shared" si="6"/>
        <v>7</v>
      </c>
      <c r="D74" s="145">
        <f t="shared" si="9"/>
        <v>15</v>
      </c>
      <c r="E74" s="146">
        <f>'인원 입력 기능'!J73</f>
        <v>5746</v>
      </c>
      <c r="F74" s="195">
        <f t="shared" si="7"/>
        <v>1.5100388941448543E-2</v>
      </c>
      <c r="G74" s="185">
        <f t="shared" si="10"/>
        <v>326232</v>
      </c>
      <c r="H74" s="202">
        <f t="shared" si="8"/>
        <v>0.85733207190160832</v>
      </c>
      <c r="I74" s="122"/>
      <c r="K74" s="160"/>
    </row>
    <row r="75" spans="1:11" s="124" customFormat="1" ht="25" customHeight="1">
      <c r="A75" s="122"/>
      <c r="B75" s="144">
        <f>'인원 입력 기능'!G74</f>
        <v>76</v>
      </c>
      <c r="C75" s="184">
        <f t="shared" si="6"/>
        <v>7</v>
      </c>
      <c r="D75" s="145">
        <f t="shared" si="9"/>
        <v>14</v>
      </c>
      <c r="E75" s="146">
        <f>'인원 입력 기능'!J74</f>
        <v>5170</v>
      </c>
      <c r="F75" s="195">
        <f t="shared" si="7"/>
        <v>1.3586670871439083E-2</v>
      </c>
      <c r="G75" s="185">
        <f t="shared" si="10"/>
        <v>331402</v>
      </c>
      <c r="H75" s="202">
        <f t="shared" si="8"/>
        <v>0.87091874277304737</v>
      </c>
      <c r="I75" s="122"/>
      <c r="K75" s="160"/>
    </row>
    <row r="76" spans="1:11" s="124" customFormat="1" ht="25" customHeight="1">
      <c r="A76" s="122"/>
      <c r="B76" s="144">
        <f>'인원 입력 기능'!G75</f>
        <v>75</v>
      </c>
      <c r="C76" s="184">
        <f t="shared" si="6"/>
        <v>7</v>
      </c>
      <c r="D76" s="145">
        <f t="shared" si="9"/>
        <v>11</v>
      </c>
      <c r="E76" s="146">
        <f>'인원 입력 기능'!J75</f>
        <v>15887</v>
      </c>
      <c r="F76" s="195">
        <f t="shared" si="7"/>
        <v>4.1750762115000527E-2</v>
      </c>
      <c r="G76" s="185">
        <f t="shared" si="10"/>
        <v>347289</v>
      </c>
      <c r="H76" s="202">
        <f t="shared" si="8"/>
        <v>0.91266950488804799</v>
      </c>
      <c r="I76" s="122"/>
      <c r="K76" s="160"/>
    </row>
    <row r="77" spans="1:11" s="124" customFormat="1" ht="25" customHeight="1">
      <c r="A77" s="122"/>
      <c r="B77" s="144">
        <f>'인원 입력 기능'!G76</f>
        <v>74</v>
      </c>
      <c r="C77" s="184">
        <f t="shared" si="6"/>
        <v>8</v>
      </c>
      <c r="D77" s="145">
        <f t="shared" si="9"/>
        <v>8</v>
      </c>
      <c r="E77" s="146">
        <f>'인원 입력 기능'!J76</f>
        <v>5096</v>
      </c>
      <c r="F77" s="195">
        <f t="shared" si="7"/>
        <v>1.3392200147167035E-2</v>
      </c>
      <c r="G77" s="185">
        <f t="shared" si="10"/>
        <v>352385</v>
      </c>
      <c r="H77" s="202">
        <f t="shared" si="8"/>
        <v>0.92606170503521501</v>
      </c>
      <c r="I77" s="122"/>
      <c r="K77" s="160"/>
    </row>
    <row r="78" spans="1:11" s="124" customFormat="1" ht="25" customHeight="1">
      <c r="A78" s="122"/>
      <c r="B78" s="144">
        <f>'인원 입력 기능'!G77</f>
        <v>73</v>
      </c>
      <c r="C78" s="184">
        <f t="shared" si="6"/>
        <v>8</v>
      </c>
      <c r="D78" s="145">
        <f t="shared" si="9"/>
        <v>7</v>
      </c>
      <c r="E78" s="146">
        <f>'인원 입력 기능'!J77</f>
        <v>4326</v>
      </c>
      <c r="F78" s="195">
        <f t="shared" si="7"/>
        <v>1.1368653421633554E-2</v>
      </c>
      <c r="G78" s="185">
        <f t="shared" si="10"/>
        <v>356711</v>
      </c>
      <c r="H78" s="202">
        <f t="shared" si="8"/>
        <v>0.93743035845684852</v>
      </c>
      <c r="I78" s="122"/>
      <c r="K78" s="160"/>
    </row>
    <row r="79" spans="1:11" s="124" customFormat="1" ht="25" customHeight="1">
      <c r="A79" s="122"/>
      <c r="B79" s="144">
        <f>'인원 입력 기능'!G78</f>
        <v>72</v>
      </c>
      <c r="C79" s="184">
        <f t="shared" si="6"/>
        <v>8</v>
      </c>
      <c r="D79" s="145">
        <f t="shared" si="9"/>
        <v>5</v>
      </c>
      <c r="E79" s="146">
        <f>'인원 입력 기능'!J78</f>
        <v>12903</v>
      </c>
      <c r="F79" s="195">
        <f t="shared" si="7"/>
        <v>3.3908861557868181E-2</v>
      </c>
      <c r="G79" s="185">
        <f t="shared" si="10"/>
        <v>369614</v>
      </c>
      <c r="H79" s="202">
        <f t="shared" si="8"/>
        <v>0.97133922001471673</v>
      </c>
      <c r="I79" s="122"/>
      <c r="K79" s="160"/>
    </row>
    <row r="80" spans="1:11" s="124" customFormat="1" ht="25" customHeight="1">
      <c r="A80" s="122"/>
      <c r="B80" s="144">
        <f>'인원 입력 기능'!G79</f>
        <v>71</v>
      </c>
      <c r="C80" s="184">
        <f t="shared" si="6"/>
        <v>9</v>
      </c>
      <c r="D80" s="145">
        <f t="shared" si="9"/>
        <v>3</v>
      </c>
      <c r="E80" s="146">
        <f>'인원 입력 기능'!J79</f>
        <v>2524</v>
      </c>
      <c r="F80" s="195">
        <f t="shared" si="7"/>
        <v>6.6330284873331235E-3</v>
      </c>
      <c r="G80" s="185">
        <f t="shared" si="10"/>
        <v>372138</v>
      </c>
      <c r="H80" s="202">
        <f t="shared" si="8"/>
        <v>0.97797224850204978</v>
      </c>
      <c r="I80" s="122"/>
      <c r="K80" s="160"/>
    </row>
    <row r="81" spans="1:11" s="124" customFormat="1" ht="25" customHeight="1">
      <c r="A81" s="122"/>
      <c r="B81" s="144">
        <f>'인원 입력 기능'!G80</f>
        <v>70</v>
      </c>
      <c r="C81" s="184">
        <f t="shared" si="6"/>
        <v>9</v>
      </c>
      <c r="D81" s="145">
        <f t="shared" si="9"/>
        <v>2</v>
      </c>
      <c r="E81" s="146">
        <f>'인원 입력 기능'!J80</f>
        <v>2172</v>
      </c>
      <c r="F81" s="195">
        <f t="shared" si="7"/>
        <v>5.7079785556606753E-3</v>
      </c>
      <c r="G81" s="185">
        <f>E81+G80</f>
        <v>374310</v>
      </c>
      <c r="H81" s="202">
        <f t="shared" si="8"/>
        <v>0.98368022705771052</v>
      </c>
      <c r="I81" s="122"/>
      <c r="K81" s="160"/>
    </row>
    <row r="82" spans="1:11" s="124" customFormat="1" ht="25" customHeight="1">
      <c r="A82" s="122"/>
      <c r="B82" s="144">
        <f>'인원 입력 기능'!G81</f>
        <v>69</v>
      </c>
      <c r="C82" s="184">
        <f t="shared" si="6"/>
        <v>9</v>
      </c>
      <c r="D82" s="145">
        <f t="shared" si="9"/>
        <v>1</v>
      </c>
      <c r="E82" s="146">
        <f>'인원 입력 기능'!J81</f>
        <v>1681</v>
      </c>
      <c r="F82" s="195">
        <f t="shared" si="7"/>
        <v>4.4176390202880266E-3</v>
      </c>
      <c r="G82" s="185">
        <f t="shared" ref="G82:G86" si="11">E82+G81</f>
        <v>375991</v>
      </c>
      <c r="H82" s="202">
        <f t="shared" si="8"/>
        <v>0.98809786607799854</v>
      </c>
      <c r="I82" s="122"/>
      <c r="K82" s="160"/>
    </row>
    <row r="83" spans="1:11" s="124" customFormat="1" ht="25" customHeight="1">
      <c r="A83" s="122"/>
      <c r="B83" s="144">
        <f>'인원 입력 기능'!G82</f>
        <v>68</v>
      </c>
      <c r="C83" s="184">
        <f t="shared" si="6"/>
        <v>9</v>
      </c>
      <c r="D83" s="145">
        <f t="shared" si="9"/>
        <v>1</v>
      </c>
      <c r="E83" s="146">
        <f>'인원 입력 기능'!J82</f>
        <v>1292</v>
      </c>
      <c r="F83" s="195">
        <f t="shared" si="7"/>
        <v>3.3953537264795543E-3</v>
      </c>
      <c r="G83" s="185">
        <f t="shared" si="11"/>
        <v>377283</v>
      </c>
      <c r="H83" s="202">
        <f t="shared" si="8"/>
        <v>0.99149321980447813</v>
      </c>
      <c r="I83" s="122"/>
      <c r="K83" s="160"/>
    </row>
    <row r="84" spans="1:11" s="124" customFormat="1" ht="25" customHeight="1">
      <c r="A84" s="122"/>
      <c r="B84" s="144">
        <f>'인원 입력 기능'!G83</f>
        <v>67</v>
      </c>
      <c r="C84" s="184">
        <f t="shared" si="6"/>
        <v>9</v>
      </c>
      <c r="D84" s="145">
        <f t="shared" si="9"/>
        <v>1</v>
      </c>
      <c r="E84" s="146">
        <f>'인원 입력 기능'!J83</f>
        <v>1284</v>
      </c>
      <c r="F84" s="195">
        <f t="shared" si="7"/>
        <v>3.3743298643960896E-3</v>
      </c>
      <c r="G84" s="185">
        <f t="shared" si="11"/>
        <v>378567</v>
      </c>
      <c r="H84" s="202">
        <f t="shared" si="8"/>
        <v>0.99486754966887414</v>
      </c>
      <c r="I84" s="122"/>
      <c r="K84" s="160"/>
    </row>
    <row r="85" spans="1:11" s="124" customFormat="1" ht="25" customHeight="1">
      <c r="A85" s="122"/>
      <c r="B85" s="144">
        <f>'인원 입력 기능'!G84</f>
        <v>66</v>
      </c>
      <c r="C85" s="184">
        <f t="shared" si="6"/>
        <v>9</v>
      </c>
      <c r="D85" s="145">
        <f t="shared" si="9"/>
        <v>0</v>
      </c>
      <c r="E85" s="146">
        <f>'인원 입력 기능'!J84</f>
        <v>353</v>
      </c>
      <c r="F85" s="195">
        <f t="shared" si="7"/>
        <v>9.2767791443288132E-4</v>
      </c>
      <c r="G85" s="185">
        <f t="shared" si="11"/>
        <v>378920</v>
      </c>
      <c r="H85" s="202">
        <f t="shared" si="8"/>
        <v>0.99579522758330707</v>
      </c>
      <c r="I85" s="122"/>
      <c r="K85" s="160"/>
    </row>
    <row r="86" spans="1:11" s="124" customFormat="1" ht="25" customHeight="1" thickBot="1">
      <c r="A86" s="122"/>
      <c r="B86" s="148">
        <f>'인원 입력 기능'!G85</f>
        <v>65</v>
      </c>
      <c r="C86" s="186">
        <f t="shared" si="6"/>
        <v>9</v>
      </c>
      <c r="D86" s="149">
        <f t="shared" si="9"/>
        <v>0</v>
      </c>
      <c r="E86" s="150">
        <f>'인원 입력 기능'!J85</f>
        <v>1600</v>
      </c>
      <c r="F86" s="196">
        <f t="shared" si="7"/>
        <v>4.2047724166929465E-3</v>
      </c>
      <c r="G86" s="187">
        <f t="shared" si="11"/>
        <v>380520</v>
      </c>
      <c r="H86" s="203">
        <f t="shared" si="8"/>
        <v>1</v>
      </c>
      <c r="I86" s="122"/>
      <c r="K86" s="160"/>
    </row>
    <row r="87" spans="1:11" ht="21" hidden="1" customHeight="1">
      <c r="A87" s="3"/>
      <c r="B87" s="94">
        <f>'인원 입력 기능'!G86</f>
        <v>0</v>
      </c>
      <c r="C87" s="101">
        <f t="shared" si="6"/>
        <v>9</v>
      </c>
      <c r="D87" s="121">
        <f t="shared" si="9"/>
        <v>0</v>
      </c>
      <c r="E87" s="52">
        <f>'인원 입력 기능'!J86</f>
        <v>0</v>
      </c>
      <c r="F87" s="197">
        <f t="shared" si="7"/>
        <v>0</v>
      </c>
      <c r="G87" s="22">
        <f t="shared" ref="G87:G89" si="12">E87+G86</f>
        <v>380520</v>
      </c>
      <c r="H87" s="204">
        <f t="shared" si="8"/>
        <v>1</v>
      </c>
      <c r="I87" s="3"/>
      <c r="K87" s="4"/>
    </row>
    <row r="88" spans="1:11" ht="21" hidden="1" customHeight="1">
      <c r="A88" s="3"/>
      <c r="B88" s="90">
        <f>'인원 입력 기능'!G87</f>
        <v>0</v>
      </c>
      <c r="C88" s="97">
        <f t="shared" si="6"/>
        <v>9</v>
      </c>
      <c r="D88" s="91">
        <f t="shared" si="9"/>
        <v>0</v>
      </c>
      <c r="E88" s="53">
        <f>'인원 입력 기능'!J87</f>
        <v>0</v>
      </c>
      <c r="F88" s="198">
        <f t="shared" si="7"/>
        <v>0</v>
      </c>
      <c r="G88" s="20">
        <f t="shared" si="12"/>
        <v>380520</v>
      </c>
      <c r="H88" s="205">
        <f t="shared" si="8"/>
        <v>1</v>
      </c>
      <c r="I88" s="3"/>
      <c r="K88" s="4"/>
    </row>
    <row r="89" spans="1:11" ht="21" hidden="1" customHeight="1">
      <c r="A89" s="3"/>
      <c r="B89" s="90">
        <f>'인원 입력 기능'!G88</f>
        <v>0</v>
      </c>
      <c r="C89" s="97">
        <f t="shared" si="6"/>
        <v>9</v>
      </c>
      <c r="D89" s="91">
        <f t="shared" si="9"/>
        <v>0</v>
      </c>
      <c r="E89" s="53">
        <f>'인원 입력 기능'!J88</f>
        <v>0</v>
      </c>
      <c r="F89" s="198">
        <f t="shared" si="7"/>
        <v>0</v>
      </c>
      <c r="G89" s="20">
        <f t="shared" si="12"/>
        <v>380520</v>
      </c>
      <c r="H89" s="205">
        <f t="shared" si="8"/>
        <v>1</v>
      </c>
      <c r="I89" s="3"/>
      <c r="K89" s="4"/>
    </row>
    <row r="90" spans="1:11" ht="21" hidden="1" customHeight="1" thickBot="1">
      <c r="A90" s="3"/>
      <c r="B90" s="92">
        <f>'인원 입력 기능'!G89</f>
        <v>0</v>
      </c>
      <c r="C90" s="98">
        <f t="shared" ref="C90:C96" si="13">IF(ROUND(B90,0)&gt;=$M$6,1,IF(ROUND(B90,0)&gt;=$M$7,2,IF(ROUND(B90,0)&gt;=$M$8,3,IF(ROUND(B90,0)&gt;=$M$9,4,IF(ROUND(B90,0)&gt;=$M$10,5,IF(ROUND(B90,0)&gt;=$M$11,6,IF(ROUND(B90,0)&gt;=$M$12,7,IF(ROUND(B90,0)&gt;=$M$13,8,9))))))))</f>
        <v>9</v>
      </c>
      <c r="D90" s="93">
        <f t="shared" si="9"/>
        <v>0</v>
      </c>
      <c r="E90" s="53">
        <f>'인원 입력 기능'!J89</f>
        <v>0</v>
      </c>
      <c r="F90" s="198">
        <f t="shared" si="7"/>
        <v>0</v>
      </c>
      <c r="G90" s="20">
        <f t="shared" ref="G90:G96" si="14">E90+G89</f>
        <v>380520</v>
      </c>
      <c r="H90" s="205">
        <f t="shared" si="8"/>
        <v>1</v>
      </c>
      <c r="I90" s="3"/>
      <c r="K90" s="4"/>
    </row>
    <row r="91" spans="1:11" ht="21" hidden="1" customHeight="1">
      <c r="A91" s="3"/>
      <c r="B91" s="94">
        <f>'인원 입력 기능'!G90</f>
        <v>0</v>
      </c>
      <c r="C91" s="101">
        <f t="shared" si="13"/>
        <v>9</v>
      </c>
      <c r="D91" s="121">
        <f t="shared" si="9"/>
        <v>0</v>
      </c>
      <c r="E91" s="53">
        <f>'인원 입력 기능'!J90</f>
        <v>0</v>
      </c>
      <c r="F91" s="198">
        <f t="shared" si="7"/>
        <v>0</v>
      </c>
      <c r="G91" s="20">
        <f t="shared" si="14"/>
        <v>380520</v>
      </c>
      <c r="H91" s="205">
        <f t="shared" si="8"/>
        <v>1</v>
      </c>
      <c r="I91" s="3"/>
      <c r="K91" s="4"/>
    </row>
    <row r="92" spans="1:11" ht="21" hidden="1" customHeight="1">
      <c r="A92" s="3"/>
      <c r="B92" s="90">
        <f>'인원 입력 기능'!G91</f>
        <v>0</v>
      </c>
      <c r="C92" s="97">
        <f t="shared" si="13"/>
        <v>9</v>
      </c>
      <c r="D92" s="91">
        <f t="shared" si="9"/>
        <v>0</v>
      </c>
      <c r="E92" s="53">
        <f>'인원 입력 기능'!J91</f>
        <v>0</v>
      </c>
      <c r="F92" s="198">
        <f t="shared" si="7"/>
        <v>0</v>
      </c>
      <c r="G92" s="20">
        <f t="shared" si="14"/>
        <v>380520</v>
      </c>
      <c r="H92" s="205">
        <f t="shared" si="8"/>
        <v>1</v>
      </c>
      <c r="I92" s="3"/>
      <c r="K92" s="4"/>
    </row>
    <row r="93" spans="1:11" ht="21" hidden="1" customHeight="1">
      <c r="A93" s="3"/>
      <c r="B93" s="90">
        <f>'인원 입력 기능'!G92</f>
        <v>0</v>
      </c>
      <c r="C93" s="97">
        <f t="shared" si="13"/>
        <v>9</v>
      </c>
      <c r="D93" s="91">
        <f t="shared" si="9"/>
        <v>0</v>
      </c>
      <c r="E93" s="53">
        <f>'인원 입력 기능'!J92</f>
        <v>0</v>
      </c>
      <c r="F93" s="198">
        <f t="shared" si="7"/>
        <v>0</v>
      </c>
      <c r="G93" s="20">
        <f t="shared" si="14"/>
        <v>380520</v>
      </c>
      <c r="H93" s="205">
        <f t="shared" si="8"/>
        <v>1</v>
      </c>
      <c r="I93" s="3"/>
      <c r="K93" s="4"/>
    </row>
    <row r="94" spans="1:11" ht="21" hidden="1" customHeight="1">
      <c r="A94" s="3"/>
      <c r="B94" s="90">
        <f>'인원 입력 기능'!G93</f>
        <v>0</v>
      </c>
      <c r="C94" s="97">
        <f t="shared" si="13"/>
        <v>9</v>
      </c>
      <c r="D94" s="91">
        <f t="shared" si="9"/>
        <v>0</v>
      </c>
      <c r="E94" s="53">
        <f>'인원 입력 기능'!J93</f>
        <v>0</v>
      </c>
      <c r="F94" s="198">
        <f t="shared" si="7"/>
        <v>0</v>
      </c>
      <c r="G94" s="20">
        <f t="shared" si="14"/>
        <v>380520</v>
      </c>
      <c r="H94" s="205">
        <f t="shared" si="8"/>
        <v>1</v>
      </c>
      <c r="I94" s="3"/>
      <c r="K94" s="4"/>
    </row>
    <row r="95" spans="1:11" ht="21" hidden="1" customHeight="1">
      <c r="A95" s="3"/>
      <c r="B95" s="90">
        <f>'인원 입력 기능'!G94</f>
        <v>0</v>
      </c>
      <c r="C95" s="97">
        <f t="shared" si="13"/>
        <v>9</v>
      </c>
      <c r="D95" s="91">
        <f t="shared" si="9"/>
        <v>0</v>
      </c>
      <c r="E95" s="53">
        <f>'인원 입력 기능'!J94</f>
        <v>0</v>
      </c>
      <c r="F95" s="198">
        <f t="shared" si="7"/>
        <v>0</v>
      </c>
      <c r="G95" s="20">
        <f t="shared" si="14"/>
        <v>380520</v>
      </c>
      <c r="H95" s="205">
        <f t="shared" si="8"/>
        <v>1</v>
      </c>
      <c r="I95" s="3"/>
      <c r="K95" s="4"/>
    </row>
    <row r="96" spans="1:11" ht="21" hidden="1" customHeight="1">
      <c r="A96" s="3"/>
      <c r="B96" s="90">
        <f>'인원 입력 기능'!G95</f>
        <v>0</v>
      </c>
      <c r="C96" s="97">
        <f t="shared" si="13"/>
        <v>9</v>
      </c>
      <c r="D96" s="91">
        <f t="shared" si="9"/>
        <v>0</v>
      </c>
      <c r="E96" s="53">
        <f>'인원 입력 기능'!J95</f>
        <v>0</v>
      </c>
      <c r="F96" s="198">
        <f t="shared" si="7"/>
        <v>0</v>
      </c>
      <c r="G96" s="20">
        <f t="shared" si="14"/>
        <v>380520</v>
      </c>
      <c r="H96" s="205">
        <f t="shared" si="8"/>
        <v>1</v>
      </c>
      <c r="I96" s="3"/>
      <c r="K96" s="4"/>
    </row>
    <row r="97" spans="1:11" ht="21" hidden="1" customHeight="1">
      <c r="A97" s="3"/>
      <c r="B97" s="90">
        <f>'인원 입력 기능'!G96</f>
        <v>0</v>
      </c>
      <c r="C97" s="97">
        <f t="shared" ref="C97:C103" si="15">IF(ROUND(B97,0)&gt;=$M$6,1,IF(ROUND(B97,0)&gt;=$M$7,2,IF(ROUND(B97,0)&gt;=$M$8,3,IF(ROUND(B97,0)&gt;=$M$9,4,IF(ROUND(B97,0)&gt;=$M$10,5,IF(ROUND(B97,0)&gt;=$M$11,6,IF(ROUND(B97,0)&gt;=$M$12,7,IF(ROUND(B97,0)&gt;=$M$13,8,9))))))))</f>
        <v>9</v>
      </c>
      <c r="D97" s="91">
        <f t="shared" si="9"/>
        <v>0</v>
      </c>
      <c r="E97" s="53">
        <f>'인원 입력 기능'!J96</f>
        <v>0</v>
      </c>
      <c r="F97" s="198">
        <f t="shared" si="7"/>
        <v>0</v>
      </c>
      <c r="G97" s="20">
        <f t="shared" ref="G97:G103" si="16">E97+G96</f>
        <v>380520</v>
      </c>
      <c r="H97" s="205">
        <f t="shared" si="8"/>
        <v>1</v>
      </c>
      <c r="I97" s="3"/>
      <c r="K97" s="4"/>
    </row>
    <row r="98" spans="1:11" ht="21" hidden="1" customHeight="1">
      <c r="A98" s="3"/>
      <c r="B98" s="90">
        <f>'인원 입력 기능'!G97</f>
        <v>0</v>
      </c>
      <c r="C98" s="97">
        <f t="shared" si="15"/>
        <v>9</v>
      </c>
      <c r="D98" s="91">
        <f t="shared" si="9"/>
        <v>0</v>
      </c>
      <c r="E98" s="53">
        <f>'인원 입력 기능'!J97</f>
        <v>0</v>
      </c>
      <c r="F98" s="198">
        <f t="shared" si="7"/>
        <v>0</v>
      </c>
      <c r="G98" s="20">
        <f t="shared" si="16"/>
        <v>380520</v>
      </c>
      <c r="H98" s="205">
        <f t="shared" si="8"/>
        <v>1</v>
      </c>
      <c r="I98" s="3"/>
      <c r="K98" s="4"/>
    </row>
    <row r="99" spans="1:11" ht="21" hidden="1" customHeight="1">
      <c r="A99" s="3"/>
      <c r="B99" s="90">
        <f>'인원 입력 기능'!G98</f>
        <v>0</v>
      </c>
      <c r="C99" s="97">
        <f t="shared" si="15"/>
        <v>9</v>
      </c>
      <c r="D99" s="91">
        <f t="shared" si="9"/>
        <v>0</v>
      </c>
      <c r="E99" s="53">
        <f>'인원 입력 기능'!J98</f>
        <v>0</v>
      </c>
      <c r="F99" s="198">
        <f t="shared" si="7"/>
        <v>0</v>
      </c>
      <c r="G99" s="20">
        <f t="shared" si="16"/>
        <v>380520</v>
      </c>
      <c r="H99" s="205">
        <f t="shared" si="8"/>
        <v>1</v>
      </c>
      <c r="I99" s="3"/>
      <c r="K99" s="4"/>
    </row>
    <row r="100" spans="1:11" ht="21" hidden="1" customHeight="1" thickBot="1">
      <c r="A100" s="3"/>
      <c r="B100" s="92">
        <f>'인원 입력 기능'!G99</f>
        <v>0</v>
      </c>
      <c r="C100" s="98">
        <f t="shared" si="15"/>
        <v>9</v>
      </c>
      <c r="D100" s="91">
        <f t="shared" si="9"/>
        <v>0</v>
      </c>
      <c r="E100" s="53">
        <f>'인원 입력 기능'!J99</f>
        <v>0</v>
      </c>
      <c r="F100" s="198">
        <f t="shared" si="7"/>
        <v>0</v>
      </c>
      <c r="G100" s="20">
        <f t="shared" si="16"/>
        <v>380520</v>
      </c>
      <c r="H100" s="205">
        <f t="shared" si="8"/>
        <v>1</v>
      </c>
      <c r="I100" s="3"/>
      <c r="K100" s="4"/>
    </row>
    <row r="101" spans="1:11" ht="21" hidden="1" customHeight="1" thickBot="1">
      <c r="A101" s="3"/>
      <c r="B101" s="99">
        <f>'인원 입력 기능'!G100</f>
        <v>0</v>
      </c>
      <c r="C101" s="100">
        <f t="shared" si="15"/>
        <v>9</v>
      </c>
      <c r="D101" s="91">
        <f t="shared" si="9"/>
        <v>0</v>
      </c>
      <c r="E101" s="54">
        <f>'인원 입력 기능'!J100</f>
        <v>0</v>
      </c>
      <c r="F101" s="199">
        <f t="shared" si="7"/>
        <v>0</v>
      </c>
      <c r="G101" s="23">
        <f t="shared" si="16"/>
        <v>380520</v>
      </c>
      <c r="H101" s="206">
        <f t="shared" si="8"/>
        <v>1</v>
      </c>
      <c r="I101" s="3"/>
      <c r="K101" s="4"/>
    </row>
    <row r="102" spans="1:11" ht="21" hidden="1" customHeight="1">
      <c r="A102" s="3"/>
      <c r="B102" s="94">
        <f>'인원 입력 기능'!G101</f>
        <v>0</v>
      </c>
      <c r="C102" s="101">
        <f t="shared" si="15"/>
        <v>9</v>
      </c>
      <c r="D102" s="91">
        <f t="shared" si="9"/>
        <v>0</v>
      </c>
      <c r="E102" s="21">
        <f>'인원 입력 기능'!J101</f>
        <v>0</v>
      </c>
      <c r="F102" s="197">
        <f t="shared" si="7"/>
        <v>0</v>
      </c>
      <c r="G102" s="22">
        <f t="shared" si="16"/>
        <v>380520</v>
      </c>
      <c r="H102" s="204">
        <f t="shared" si="8"/>
        <v>1</v>
      </c>
      <c r="I102" s="3"/>
      <c r="K102" s="4"/>
    </row>
    <row r="103" spans="1:11" ht="21" hidden="1" customHeight="1">
      <c r="A103" s="3"/>
      <c r="B103" s="90">
        <f>'인원 입력 기능'!G102</f>
        <v>0</v>
      </c>
      <c r="C103" s="97">
        <f t="shared" si="15"/>
        <v>9</v>
      </c>
      <c r="D103" s="91">
        <f t="shared" si="9"/>
        <v>0</v>
      </c>
      <c r="E103" s="19">
        <f>'인원 입력 기능'!J102</f>
        <v>0</v>
      </c>
      <c r="F103" s="198">
        <f t="shared" si="7"/>
        <v>0</v>
      </c>
      <c r="G103" s="20">
        <f t="shared" si="16"/>
        <v>380520</v>
      </c>
      <c r="H103" s="205">
        <f t="shared" si="8"/>
        <v>1</v>
      </c>
      <c r="I103" s="3"/>
      <c r="K103" s="4"/>
    </row>
    <row r="104" spans="1:11" ht="21" hidden="1" customHeight="1">
      <c r="A104" s="3"/>
      <c r="B104" s="102">
        <f>'인원 입력 기능'!G104</f>
        <v>0</v>
      </c>
      <c r="C104" s="103">
        <f t="shared" ref="C104:C105" si="17">IF(ROUND(B104,0)&gt;=$M$6,1,IF(ROUND(B104,0)&gt;=$M$7,2,IF(ROUND(B104,0)&gt;=$M$8,3,IF(ROUND(B104,0)&gt;=$M$9,4,IF(ROUND(B104,0)&gt;=$M$10,5,IF(ROUND(B104,0)&gt;=$M$11,6,IF(ROUND(B104,0)&gt;=$M$12,7,IF(ROUND(B104,0)&gt;=$M$13,8,9))))))))</f>
        <v>9</v>
      </c>
      <c r="D104" s="91">
        <f t="shared" si="9"/>
        <v>0</v>
      </c>
      <c r="E104" s="6">
        <f>'인원 입력 기능'!J104</f>
        <v>0</v>
      </c>
      <c r="F104" s="200">
        <f t="shared" si="7"/>
        <v>0</v>
      </c>
      <c r="G104" s="5">
        <f t="shared" ref="G104:G105" si="18">E104+G103</f>
        <v>380520</v>
      </c>
      <c r="H104" s="207">
        <f t="shared" si="8"/>
        <v>1</v>
      </c>
      <c r="I104" s="3"/>
    </row>
    <row r="105" spans="1:11" ht="21" hidden="1" customHeight="1" thickBot="1">
      <c r="A105" s="3"/>
      <c r="B105" s="104">
        <f>'인원 입력 기능'!G105</f>
        <v>0</v>
      </c>
      <c r="C105" s="105">
        <f t="shared" si="17"/>
        <v>9</v>
      </c>
      <c r="D105" s="91">
        <f t="shared" si="9"/>
        <v>0</v>
      </c>
      <c r="E105" s="7">
        <f>'인원 입력 기능'!J105</f>
        <v>0</v>
      </c>
      <c r="F105" s="201">
        <f t="shared" si="7"/>
        <v>0</v>
      </c>
      <c r="G105" s="5">
        <f t="shared" si="18"/>
        <v>380520</v>
      </c>
      <c r="H105" s="208">
        <f t="shared" si="8"/>
        <v>1</v>
      </c>
      <c r="I105" s="3"/>
    </row>
    <row r="106" spans="1:11" ht="21" customHeight="1">
      <c r="A106" s="3"/>
      <c r="B106" s="75"/>
      <c r="C106" s="75"/>
      <c r="D106" s="75"/>
      <c r="E106" s="3"/>
      <c r="F106" s="3"/>
      <c r="G106" s="3"/>
      <c r="H106" s="3"/>
      <c r="I106" s="3"/>
    </row>
    <row r="107" spans="1:11" ht="21" customHeight="1"/>
  </sheetData>
  <sheetProtection algorithmName="SHA-512" hashValue="xREaOoLeEeNVzQt7DKs06oj/QUntt7IKGW8I+gcBYPrwB6ANpV2lRLg0X0CiR9aHLqBt2JLy10inKBldMx7dHA==" saltValue="IUhUI12wHlO7AGAqI7oHSQ==" spinCount="100000" sheet="1" objects="1" scenarios="1"/>
  <mergeCells count="2">
    <mergeCell ref="C2:D2"/>
    <mergeCell ref="C3:D3"/>
  </mergeCells>
  <phoneticPr fontId="1" type="noConversion"/>
  <conditionalFormatting sqref="B6:B105">
    <cfRule type="expression" dxfId="2" priority="1">
      <formula>$B6=$B7</formula>
    </cfRule>
  </conditionalFormatting>
  <conditionalFormatting sqref="B6:H105">
    <cfRule type="expression" dxfId="1" priority="2">
      <formula>OR($B6=$M$6:$M$13)</formula>
    </cfRule>
  </conditionalFormatting>
  <conditionalFormatting sqref="B90 B97">
    <cfRule type="expression" dxfId="0" priority="12">
      <formula>$B90=#REF!</formula>
    </cfRule>
  </conditionalFormatting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인원 입력 기능</vt:lpstr>
      <vt:lpstr>점수 계산기</vt:lpstr>
      <vt:lpstr>국어 백분위 표</vt:lpstr>
      <vt:lpstr>수학 백분위 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윤승혁</dc:creator>
  <cp:lastModifiedBy>윤승혁</cp:lastModifiedBy>
  <cp:lastPrinted>2021-12-10T07:42:56Z</cp:lastPrinted>
  <dcterms:created xsi:type="dcterms:W3CDTF">2018-04-21T04:34:05Z</dcterms:created>
  <dcterms:modified xsi:type="dcterms:W3CDTF">2022-09-29T15:16:34Z</dcterms:modified>
</cp:coreProperties>
</file>