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ca3\OneDrive\바탕 화면\새 폴더\대학교 학습 자료\전북대학교\C언어기초\모의고사&amp;수능 관련\2022\7월\3학년\"/>
    </mc:Choice>
  </mc:AlternateContent>
  <xr:revisionPtr revIDLastSave="0" documentId="8_{00B7EB8D-A891-4F92-8157-002932C38518}" xr6:coauthVersionLast="47" xr6:coauthVersionMax="47" xr10:uidLastSave="{00000000-0000-0000-0000-000000000000}"/>
  <workbookProtection workbookAlgorithmName="SHA-512" workbookHashValue="OyAGr6Bme4A1FqN7REZutU9SSf/tb6pG5HaSosuN4/wf5wvSFKdRLc3byxjR8zYzEliXrETy1HV00VayCuF71w==" workbookSaltValue="8jnO4dLDhkYuHVc90HTraA==" workbookSpinCount="100000" lockStructure="1"/>
  <bookViews>
    <workbookView xWindow="-110" yWindow="-110" windowWidth="19420" windowHeight="10420" tabRatio="837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계산기'!$B$11:$B$16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22" l="1"/>
  <c r="I32" i="122"/>
  <c r="H32" i="122"/>
  <c r="K30" i="122"/>
  <c r="K33" i="122" s="1"/>
  <c r="I25" i="122"/>
  <c r="H25" i="122"/>
  <c r="J23" i="122"/>
  <c r="J24" i="122" s="1"/>
  <c r="K31" i="122" l="1"/>
  <c r="K32" i="122"/>
  <c r="J25" i="122"/>
  <c r="J26" i="122"/>
  <c r="B116" i="86" l="1"/>
  <c r="C116" i="86" s="1"/>
  <c r="B117" i="86"/>
  <c r="C117" i="86" s="1"/>
  <c r="B118" i="86"/>
  <c r="C118" i="86"/>
  <c r="B119" i="86"/>
  <c r="C119" i="86"/>
  <c r="B120" i="86"/>
  <c r="C120" i="86"/>
  <c r="B121" i="86"/>
  <c r="C121" i="86" s="1"/>
  <c r="B122" i="86"/>
  <c r="C122" i="86"/>
  <c r="B123" i="86"/>
  <c r="C123" i="86"/>
  <c r="B124" i="86"/>
  <c r="C124" i="86"/>
  <c r="B125" i="86"/>
  <c r="C125" i="86" s="1"/>
  <c r="B126" i="86"/>
  <c r="C126" i="86"/>
  <c r="B127" i="86"/>
  <c r="C127" i="86"/>
  <c r="B128" i="86"/>
  <c r="C128" i="86"/>
  <c r="B129" i="86"/>
  <c r="C129" i="86" s="1"/>
  <c r="B130" i="86"/>
  <c r="C130" i="86"/>
  <c r="B131" i="86"/>
  <c r="C131" i="86"/>
  <c r="B132" i="86"/>
  <c r="C132" i="86"/>
  <c r="B133" i="86"/>
  <c r="C133" i="86" s="1"/>
  <c r="B134" i="86"/>
  <c r="C134" i="86"/>
  <c r="B135" i="86"/>
  <c r="C135" i="86"/>
  <c r="B136" i="86"/>
  <c r="C136" i="86"/>
  <c r="B137" i="86"/>
  <c r="C137" i="86" s="1"/>
  <c r="B138" i="86"/>
  <c r="C138" i="86"/>
  <c r="B139" i="86"/>
  <c r="C139" i="86"/>
  <c r="B140" i="86"/>
  <c r="C140" i="86"/>
  <c r="B111" i="86"/>
  <c r="C111" i="86"/>
  <c r="B112" i="86"/>
  <c r="C112" i="86"/>
  <c r="B113" i="86"/>
  <c r="C113" i="86"/>
  <c r="B114" i="86"/>
  <c r="C114" i="86"/>
  <c r="B115" i="86"/>
  <c r="C115" i="86"/>
  <c r="C16" i="122"/>
  <c r="C15" i="122"/>
  <c r="C14" i="122"/>
  <c r="C12" i="122" l="1"/>
  <c r="C13" i="122"/>
  <c r="R88" i="122" l="1"/>
  <c r="B96" i="87"/>
  <c r="C96" i="87" s="1"/>
  <c r="E96" i="87"/>
  <c r="B97" i="87"/>
  <c r="C97" i="87" s="1"/>
  <c r="E97" i="87"/>
  <c r="B98" i="87"/>
  <c r="C98" i="87" s="1"/>
  <c r="E98" i="87"/>
  <c r="B99" i="87"/>
  <c r="C99" i="87" s="1"/>
  <c r="E99" i="87"/>
  <c r="B100" i="87"/>
  <c r="C100" i="87" s="1"/>
  <c r="E100" i="87"/>
  <c r="B101" i="87"/>
  <c r="C101" i="87" s="1"/>
  <c r="E101" i="87"/>
  <c r="B102" i="87"/>
  <c r="C102" i="87" s="1"/>
  <c r="E102" i="87"/>
  <c r="B103" i="87"/>
  <c r="C103" i="87" s="1"/>
  <c r="E103" i="87"/>
  <c r="B90" i="87"/>
  <c r="C90" i="87" s="1"/>
  <c r="E90" i="87"/>
  <c r="B91" i="87"/>
  <c r="C91" i="87" s="1"/>
  <c r="E91" i="87"/>
  <c r="B92" i="87"/>
  <c r="C92" i="87" s="1"/>
  <c r="E92" i="87"/>
  <c r="B93" i="87"/>
  <c r="C93" i="87"/>
  <c r="E93" i="87"/>
  <c r="B94" i="87"/>
  <c r="C94" i="87" s="1"/>
  <c r="E94" i="87"/>
  <c r="B95" i="87"/>
  <c r="C95" i="87" s="1"/>
  <c r="E95" i="87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F92" i="87" l="1"/>
  <c r="F93" i="87"/>
  <c r="F90" i="87"/>
  <c r="F96" i="87"/>
  <c r="F100" i="87"/>
  <c r="F95" i="87"/>
  <c r="F101" i="87"/>
  <c r="F97" i="87"/>
  <c r="F102" i="87"/>
  <c r="F98" i="87"/>
  <c r="F103" i="87"/>
  <c r="F94" i="87"/>
  <c r="F99" i="87"/>
  <c r="F91" i="87"/>
  <c r="S88" i="122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F111" i="86" l="1"/>
  <c r="F115" i="86"/>
  <c r="D119" i="86"/>
  <c r="D123" i="86"/>
  <c r="D127" i="86"/>
  <c r="D131" i="86"/>
  <c r="D135" i="86"/>
  <c r="D139" i="86"/>
  <c r="D126" i="86"/>
  <c r="D138" i="86"/>
  <c r="F112" i="86"/>
  <c r="F116" i="86"/>
  <c r="D120" i="86"/>
  <c r="D124" i="86"/>
  <c r="D128" i="86"/>
  <c r="D132" i="86"/>
  <c r="D136" i="86"/>
  <c r="D140" i="86"/>
  <c r="D122" i="86"/>
  <c r="D130" i="86"/>
  <c r="F113" i="86"/>
  <c r="F117" i="86"/>
  <c r="D121" i="86"/>
  <c r="D125" i="86"/>
  <c r="D129" i="86"/>
  <c r="D133" i="86"/>
  <c r="D137" i="86"/>
  <c r="F114" i="86"/>
  <c r="D134" i="86"/>
  <c r="H15" i="122"/>
  <c r="H14" i="122"/>
  <c r="N36" i="122"/>
  <c r="M40" i="122"/>
  <c r="H16" i="122" s="1"/>
  <c r="M37" i="122"/>
  <c r="M36" i="122"/>
  <c r="H12" i="122" l="1"/>
  <c r="H13" i="122"/>
  <c r="E87" i="87" l="1"/>
  <c r="F87" i="87" s="1"/>
  <c r="E88" i="87"/>
  <c r="F88" i="87" s="1"/>
  <c r="E89" i="87"/>
  <c r="F89" i="87" s="1"/>
  <c r="E117" i="86"/>
  <c r="B108" i="86"/>
  <c r="C108" i="86" s="1"/>
  <c r="E108" i="86"/>
  <c r="F108" i="86" s="1"/>
  <c r="B109" i="86"/>
  <c r="C109" i="86" s="1"/>
  <c r="E109" i="86"/>
  <c r="F109" i="86" s="1"/>
  <c r="B110" i="86"/>
  <c r="C110" i="86" s="1"/>
  <c r="E110" i="86"/>
  <c r="F110" i="86" s="1"/>
  <c r="E111" i="86"/>
  <c r="E112" i="86"/>
  <c r="E113" i="86"/>
  <c r="E114" i="86"/>
  <c r="E115" i="86"/>
  <c r="E116" i="86"/>
  <c r="B101" i="86"/>
  <c r="C101" i="86" s="1"/>
  <c r="B107" i="86"/>
  <c r="C107" i="86" s="1"/>
  <c r="E107" i="86"/>
  <c r="F107" i="86" s="1"/>
  <c r="E101" i="86"/>
  <c r="F101" i="86" s="1"/>
  <c r="E102" i="86"/>
  <c r="F102" i="86" s="1"/>
  <c r="E103" i="86"/>
  <c r="F103" i="86" s="1"/>
  <c r="E104" i="86"/>
  <c r="F104" i="86" s="1"/>
  <c r="E105" i="86"/>
  <c r="F105" i="86" s="1"/>
  <c r="E106" i="86"/>
  <c r="F106" i="86" s="1"/>
  <c r="E93" i="86"/>
  <c r="F93" i="86" s="1"/>
  <c r="E94" i="86"/>
  <c r="F94" i="86" s="1"/>
  <c r="E95" i="86"/>
  <c r="F95" i="86" s="1"/>
  <c r="E96" i="86"/>
  <c r="F96" i="86" s="1"/>
  <c r="E97" i="86"/>
  <c r="F97" i="86" s="1"/>
  <c r="E98" i="86"/>
  <c r="F98" i="86" s="1"/>
  <c r="E99" i="86"/>
  <c r="F99" i="86" s="1"/>
  <c r="E100" i="86"/>
  <c r="F100" i="86" s="1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B98" i="86"/>
  <c r="C98" i="86" s="1"/>
  <c r="B99" i="86"/>
  <c r="C99" i="86" s="1"/>
  <c r="B100" i="86"/>
  <c r="C100" i="86" s="1"/>
  <c r="B102" i="86"/>
  <c r="C102" i="86" s="1"/>
  <c r="B103" i="86"/>
  <c r="C103" i="86" s="1"/>
  <c r="B104" i="86"/>
  <c r="C104" i="86" s="1"/>
  <c r="B105" i="86"/>
  <c r="C105" i="86" s="1"/>
  <c r="B106" i="86"/>
  <c r="C106" i="86" s="1"/>
  <c r="E7" i="87" l="1"/>
  <c r="F7" i="87" s="1"/>
  <c r="E8" i="87"/>
  <c r="F8" i="87" s="1"/>
  <c r="E9" i="87"/>
  <c r="F9" i="87" s="1"/>
  <c r="E10" i="87"/>
  <c r="F10" i="87" s="1"/>
  <c r="E11" i="87"/>
  <c r="F11" i="87" s="1"/>
  <c r="E12" i="87"/>
  <c r="F12" i="87" s="1"/>
  <c r="E13" i="87"/>
  <c r="F13" i="87" s="1"/>
  <c r="E14" i="87"/>
  <c r="F14" i="87" s="1"/>
  <c r="E15" i="87"/>
  <c r="F15" i="87" s="1"/>
  <c r="E16" i="87"/>
  <c r="F16" i="87" s="1"/>
  <c r="E17" i="87"/>
  <c r="F17" i="87" s="1"/>
  <c r="E18" i="87"/>
  <c r="F18" i="87" s="1"/>
  <c r="E19" i="87"/>
  <c r="F19" i="87" s="1"/>
  <c r="E20" i="87"/>
  <c r="F20" i="87" s="1"/>
  <c r="E21" i="87"/>
  <c r="F21" i="87" s="1"/>
  <c r="E22" i="87"/>
  <c r="F22" i="87" s="1"/>
  <c r="E23" i="87"/>
  <c r="F23" i="87" s="1"/>
  <c r="E24" i="87"/>
  <c r="F24" i="87" s="1"/>
  <c r="E25" i="87"/>
  <c r="F25" i="87" s="1"/>
  <c r="E26" i="87"/>
  <c r="F26" i="87" s="1"/>
  <c r="E27" i="87"/>
  <c r="F27" i="87" s="1"/>
  <c r="E28" i="87"/>
  <c r="F28" i="87" s="1"/>
  <c r="E29" i="87"/>
  <c r="F29" i="87" s="1"/>
  <c r="E30" i="87"/>
  <c r="F30" i="87" s="1"/>
  <c r="E31" i="87"/>
  <c r="F31" i="87" s="1"/>
  <c r="E32" i="87"/>
  <c r="F32" i="87" s="1"/>
  <c r="E33" i="87"/>
  <c r="F33" i="87" s="1"/>
  <c r="E34" i="87"/>
  <c r="F34" i="87" s="1"/>
  <c r="E35" i="87"/>
  <c r="F35" i="87" s="1"/>
  <c r="E36" i="87"/>
  <c r="F36" i="87" s="1"/>
  <c r="E37" i="87"/>
  <c r="F37" i="87" s="1"/>
  <c r="E38" i="87"/>
  <c r="F38" i="87" s="1"/>
  <c r="E39" i="87"/>
  <c r="F39" i="87" s="1"/>
  <c r="E40" i="87"/>
  <c r="F40" i="87" s="1"/>
  <c r="E41" i="87"/>
  <c r="F41" i="87" s="1"/>
  <c r="E42" i="87"/>
  <c r="F42" i="87" s="1"/>
  <c r="E43" i="87"/>
  <c r="F43" i="87" s="1"/>
  <c r="E44" i="87"/>
  <c r="F44" i="87" s="1"/>
  <c r="E45" i="87"/>
  <c r="F45" i="87" s="1"/>
  <c r="E46" i="87"/>
  <c r="F46" i="87" s="1"/>
  <c r="E47" i="87"/>
  <c r="F47" i="87" s="1"/>
  <c r="E48" i="87"/>
  <c r="F48" i="87" s="1"/>
  <c r="E49" i="87"/>
  <c r="F49" i="87" s="1"/>
  <c r="E50" i="87"/>
  <c r="F50" i="87" s="1"/>
  <c r="E51" i="87"/>
  <c r="F51" i="87" s="1"/>
  <c r="E52" i="87"/>
  <c r="F52" i="87" s="1"/>
  <c r="E53" i="87"/>
  <c r="F53" i="87" s="1"/>
  <c r="E54" i="87"/>
  <c r="F54" i="87" s="1"/>
  <c r="E55" i="87"/>
  <c r="F55" i="87" s="1"/>
  <c r="E56" i="87"/>
  <c r="F56" i="87" s="1"/>
  <c r="E57" i="87"/>
  <c r="F57" i="87" s="1"/>
  <c r="E58" i="87"/>
  <c r="F58" i="87" s="1"/>
  <c r="E59" i="87"/>
  <c r="F59" i="87" s="1"/>
  <c r="E60" i="87"/>
  <c r="F60" i="87" s="1"/>
  <c r="E61" i="87"/>
  <c r="F61" i="87" s="1"/>
  <c r="E62" i="87"/>
  <c r="F62" i="87" s="1"/>
  <c r="E63" i="87"/>
  <c r="F63" i="87" s="1"/>
  <c r="E64" i="87"/>
  <c r="F64" i="87" s="1"/>
  <c r="E65" i="87"/>
  <c r="F65" i="87" s="1"/>
  <c r="E66" i="87"/>
  <c r="F66" i="87" s="1"/>
  <c r="E67" i="87"/>
  <c r="F67" i="87" s="1"/>
  <c r="E68" i="87"/>
  <c r="F68" i="87" s="1"/>
  <c r="E69" i="87"/>
  <c r="F69" i="87" s="1"/>
  <c r="E70" i="87"/>
  <c r="F70" i="87" s="1"/>
  <c r="E71" i="87"/>
  <c r="F71" i="87" s="1"/>
  <c r="E72" i="87"/>
  <c r="F72" i="87" s="1"/>
  <c r="E73" i="87"/>
  <c r="F73" i="87" s="1"/>
  <c r="E74" i="87"/>
  <c r="F74" i="87" s="1"/>
  <c r="E75" i="87"/>
  <c r="F75" i="87" s="1"/>
  <c r="E76" i="87"/>
  <c r="F76" i="87" s="1"/>
  <c r="E77" i="87"/>
  <c r="F77" i="87" s="1"/>
  <c r="E78" i="87"/>
  <c r="F78" i="87" s="1"/>
  <c r="E79" i="87"/>
  <c r="F79" i="87" s="1"/>
  <c r="E80" i="87"/>
  <c r="F80" i="87" s="1"/>
  <c r="E81" i="87"/>
  <c r="F81" i="87" s="1"/>
  <c r="E82" i="87"/>
  <c r="F82" i="87" s="1"/>
  <c r="E83" i="87"/>
  <c r="F83" i="87" s="1"/>
  <c r="E84" i="87"/>
  <c r="F84" i="87" s="1"/>
  <c r="E85" i="87"/>
  <c r="F85" i="87" s="1"/>
  <c r="E86" i="87"/>
  <c r="F86" i="87" s="1"/>
  <c r="E104" i="87"/>
  <c r="F104" i="87" s="1"/>
  <c r="E105" i="87"/>
  <c r="F105" i="87" s="1"/>
  <c r="E6" i="87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86" i="87"/>
  <c r="C86" i="87" s="1"/>
  <c r="B87" i="87"/>
  <c r="C87" i="87" s="1"/>
  <c r="B88" i="87"/>
  <c r="C88" i="87" s="1"/>
  <c r="B89" i="87"/>
  <c r="C89" i="87" s="1"/>
  <c r="B104" i="87"/>
  <c r="C104" i="87" s="1"/>
  <c r="B6" i="87"/>
  <c r="E25" i="86"/>
  <c r="F25" i="86" s="1"/>
  <c r="E7" i="86"/>
  <c r="F7" i="86" s="1"/>
  <c r="E8" i="86"/>
  <c r="F8" i="86" s="1"/>
  <c r="E9" i="86"/>
  <c r="F9" i="86" s="1"/>
  <c r="E10" i="86"/>
  <c r="F10" i="86" s="1"/>
  <c r="E11" i="86"/>
  <c r="F11" i="86" s="1"/>
  <c r="E12" i="86"/>
  <c r="F12" i="86" s="1"/>
  <c r="E13" i="86"/>
  <c r="F13" i="86" s="1"/>
  <c r="E14" i="86"/>
  <c r="F14" i="86" s="1"/>
  <c r="E15" i="86"/>
  <c r="F15" i="86" s="1"/>
  <c r="E16" i="86"/>
  <c r="F16" i="86" s="1"/>
  <c r="E17" i="86"/>
  <c r="F17" i="86" s="1"/>
  <c r="E18" i="86"/>
  <c r="F18" i="86" s="1"/>
  <c r="E19" i="86"/>
  <c r="F19" i="86" s="1"/>
  <c r="E20" i="86"/>
  <c r="F20" i="86" s="1"/>
  <c r="E21" i="86"/>
  <c r="F21" i="86" s="1"/>
  <c r="E22" i="86"/>
  <c r="F22" i="86" s="1"/>
  <c r="E23" i="86"/>
  <c r="F23" i="86" s="1"/>
  <c r="E24" i="86"/>
  <c r="F24" i="86" s="1"/>
  <c r="E26" i="86"/>
  <c r="F26" i="86" s="1"/>
  <c r="E27" i="86"/>
  <c r="F27" i="86" s="1"/>
  <c r="E28" i="86"/>
  <c r="F28" i="86" s="1"/>
  <c r="E29" i="86"/>
  <c r="F29" i="86" s="1"/>
  <c r="E30" i="86"/>
  <c r="F30" i="86" s="1"/>
  <c r="E31" i="86"/>
  <c r="F31" i="86" s="1"/>
  <c r="E32" i="86"/>
  <c r="F32" i="86" s="1"/>
  <c r="E33" i="86"/>
  <c r="F33" i="86" s="1"/>
  <c r="E34" i="86"/>
  <c r="F34" i="86" s="1"/>
  <c r="E35" i="86"/>
  <c r="F35" i="86" s="1"/>
  <c r="E36" i="86"/>
  <c r="F36" i="86" s="1"/>
  <c r="E37" i="86"/>
  <c r="F37" i="86" s="1"/>
  <c r="E38" i="86"/>
  <c r="F38" i="86" s="1"/>
  <c r="E39" i="86"/>
  <c r="F39" i="86" s="1"/>
  <c r="E40" i="86"/>
  <c r="F40" i="86" s="1"/>
  <c r="E41" i="86"/>
  <c r="F41" i="86" s="1"/>
  <c r="E42" i="86"/>
  <c r="F42" i="86" s="1"/>
  <c r="E43" i="86"/>
  <c r="F43" i="86" s="1"/>
  <c r="E44" i="86"/>
  <c r="F44" i="86" s="1"/>
  <c r="E45" i="86"/>
  <c r="F45" i="86" s="1"/>
  <c r="E46" i="86"/>
  <c r="F46" i="86" s="1"/>
  <c r="E47" i="86"/>
  <c r="F47" i="86" s="1"/>
  <c r="E48" i="86"/>
  <c r="F48" i="86" s="1"/>
  <c r="E49" i="86"/>
  <c r="F49" i="86" s="1"/>
  <c r="E50" i="86"/>
  <c r="F50" i="86" s="1"/>
  <c r="E51" i="86"/>
  <c r="F51" i="86" s="1"/>
  <c r="E52" i="86"/>
  <c r="F52" i="86" s="1"/>
  <c r="E53" i="86"/>
  <c r="F53" i="86" s="1"/>
  <c r="E54" i="86"/>
  <c r="F54" i="86" s="1"/>
  <c r="E55" i="86"/>
  <c r="F55" i="86" s="1"/>
  <c r="E56" i="86"/>
  <c r="F56" i="86" s="1"/>
  <c r="E57" i="86"/>
  <c r="F57" i="86" s="1"/>
  <c r="E58" i="86"/>
  <c r="F58" i="86" s="1"/>
  <c r="E59" i="86"/>
  <c r="F59" i="86" s="1"/>
  <c r="E60" i="86"/>
  <c r="F60" i="86" s="1"/>
  <c r="E61" i="86"/>
  <c r="F61" i="86" s="1"/>
  <c r="E62" i="86"/>
  <c r="F62" i="86" s="1"/>
  <c r="E63" i="86"/>
  <c r="F63" i="86" s="1"/>
  <c r="E64" i="86"/>
  <c r="F64" i="86" s="1"/>
  <c r="E65" i="86"/>
  <c r="F65" i="86" s="1"/>
  <c r="E66" i="86"/>
  <c r="F66" i="86" s="1"/>
  <c r="E67" i="86"/>
  <c r="F67" i="86" s="1"/>
  <c r="E68" i="86"/>
  <c r="F68" i="86" s="1"/>
  <c r="E69" i="86"/>
  <c r="F69" i="86" s="1"/>
  <c r="E70" i="86"/>
  <c r="F70" i="86" s="1"/>
  <c r="E71" i="86"/>
  <c r="F71" i="86" s="1"/>
  <c r="E72" i="86"/>
  <c r="F72" i="86" s="1"/>
  <c r="E73" i="86"/>
  <c r="F73" i="86" s="1"/>
  <c r="E74" i="86"/>
  <c r="F74" i="86" s="1"/>
  <c r="E75" i="86"/>
  <c r="F75" i="86" s="1"/>
  <c r="E76" i="86"/>
  <c r="F76" i="86" s="1"/>
  <c r="E77" i="86"/>
  <c r="F77" i="86" s="1"/>
  <c r="E78" i="86"/>
  <c r="F78" i="86" s="1"/>
  <c r="E79" i="86"/>
  <c r="F79" i="86" s="1"/>
  <c r="E80" i="86"/>
  <c r="F80" i="86" s="1"/>
  <c r="E81" i="86"/>
  <c r="F81" i="86" s="1"/>
  <c r="E82" i="86"/>
  <c r="F82" i="86" s="1"/>
  <c r="E83" i="86"/>
  <c r="F83" i="86" s="1"/>
  <c r="E84" i="86"/>
  <c r="F84" i="86" s="1"/>
  <c r="E85" i="86"/>
  <c r="F85" i="86" s="1"/>
  <c r="E86" i="86"/>
  <c r="F86" i="86" s="1"/>
  <c r="E87" i="86"/>
  <c r="F87" i="86" s="1"/>
  <c r="E88" i="86"/>
  <c r="F88" i="86" s="1"/>
  <c r="E89" i="86"/>
  <c r="F89" i="86" s="1"/>
  <c r="E90" i="86"/>
  <c r="F90" i="86" s="1"/>
  <c r="E91" i="86"/>
  <c r="F91" i="86" s="1"/>
  <c r="E92" i="86"/>
  <c r="F92" i="86" s="1"/>
  <c r="E6" i="86"/>
  <c r="F6" i="86" s="1"/>
  <c r="B33" i="86"/>
  <c r="C33" i="86" s="1"/>
  <c r="B34" i="86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C34" i="86"/>
  <c r="G6" i="87" l="1"/>
  <c r="F6" i="87"/>
  <c r="G117" i="86"/>
  <c r="E14" i="122"/>
  <c r="E15" i="122"/>
  <c r="C6" i="87"/>
  <c r="E16" i="122" s="1"/>
  <c r="C6" i="86"/>
  <c r="E12" i="122"/>
  <c r="E13" i="122"/>
  <c r="G112" i="86"/>
  <c r="G114" i="86"/>
  <c r="G116" i="86"/>
  <c r="G109" i="86"/>
  <c r="G110" i="86"/>
  <c r="G101" i="86"/>
  <c r="G103" i="86"/>
  <c r="G105" i="86"/>
  <c r="G93" i="86"/>
  <c r="G95" i="86"/>
  <c r="G97" i="86"/>
  <c r="G113" i="86"/>
  <c r="G102" i="86"/>
  <c r="G104" i="86"/>
  <c r="G106" i="86"/>
  <c r="G94" i="86"/>
  <c r="G96" i="86"/>
  <c r="G98" i="86"/>
  <c r="G100" i="86"/>
  <c r="G99" i="86"/>
  <c r="G111" i="86"/>
  <c r="G108" i="86"/>
  <c r="G107" i="86"/>
  <c r="G115" i="86"/>
  <c r="G7" i="87"/>
  <c r="G26" i="86"/>
  <c r="G28" i="86"/>
  <c r="G30" i="86"/>
  <c r="G32" i="86"/>
  <c r="G34" i="86"/>
  <c r="G36" i="86"/>
  <c r="G38" i="86"/>
  <c r="G40" i="86"/>
  <c r="G42" i="86"/>
  <c r="G44" i="86"/>
  <c r="G46" i="86"/>
  <c r="G48" i="86"/>
  <c r="G50" i="86"/>
  <c r="G52" i="86"/>
  <c r="G54" i="86"/>
  <c r="G56" i="86"/>
  <c r="G58" i="86"/>
  <c r="G60" i="86"/>
  <c r="G62" i="86"/>
  <c r="G64" i="86"/>
  <c r="G66" i="86"/>
  <c r="G68" i="86"/>
  <c r="G70" i="86"/>
  <c r="G72" i="86"/>
  <c r="G74" i="86"/>
  <c r="G76" i="86"/>
  <c r="G78" i="86"/>
  <c r="G80" i="86"/>
  <c r="G82" i="86"/>
  <c r="G84" i="86"/>
  <c r="G86" i="86"/>
  <c r="G88" i="86"/>
  <c r="G90" i="86"/>
  <c r="G92" i="86"/>
  <c r="G7" i="86"/>
  <c r="G24" i="86"/>
  <c r="G23" i="86"/>
  <c r="G22" i="86"/>
  <c r="G21" i="86"/>
  <c r="G20" i="86"/>
  <c r="G19" i="86"/>
  <c r="G18" i="86"/>
  <c r="G17" i="86"/>
  <c r="G16" i="86"/>
  <c r="G25" i="86"/>
  <c r="G27" i="86"/>
  <c r="G29" i="86"/>
  <c r="G31" i="86"/>
  <c r="G33" i="86"/>
  <c r="G35" i="86"/>
  <c r="G37" i="86"/>
  <c r="G39" i="86"/>
  <c r="G41" i="86"/>
  <c r="G43" i="86"/>
  <c r="G45" i="86"/>
  <c r="G47" i="86"/>
  <c r="G49" i="86"/>
  <c r="G51" i="86"/>
  <c r="G53" i="86"/>
  <c r="G55" i="86"/>
  <c r="G57" i="86"/>
  <c r="G59" i="86"/>
  <c r="G61" i="86"/>
  <c r="G63" i="86"/>
  <c r="G65" i="86"/>
  <c r="G67" i="86"/>
  <c r="G69" i="86"/>
  <c r="G71" i="86"/>
  <c r="G73" i="86"/>
  <c r="G75" i="86"/>
  <c r="G77" i="86"/>
  <c r="G79" i="86"/>
  <c r="G81" i="86"/>
  <c r="G83" i="86"/>
  <c r="G85" i="86"/>
  <c r="G87" i="86"/>
  <c r="G89" i="86"/>
  <c r="G91" i="86"/>
  <c r="G6" i="86"/>
  <c r="G8" i="86"/>
  <c r="G9" i="86"/>
  <c r="G10" i="86"/>
  <c r="G11" i="86"/>
  <c r="G12" i="86"/>
  <c r="G13" i="86"/>
  <c r="G14" i="86"/>
  <c r="G15" i="86"/>
  <c r="H79" i="86" l="1"/>
  <c r="D80" i="86"/>
  <c r="H47" i="86"/>
  <c r="D48" i="86"/>
  <c r="H16" i="86"/>
  <c r="D17" i="86"/>
  <c r="H72" i="86"/>
  <c r="D73" i="86"/>
  <c r="H115" i="86"/>
  <c r="D116" i="86"/>
  <c r="H94" i="86"/>
  <c r="D95" i="86"/>
  <c r="H85" i="86"/>
  <c r="D86" i="86"/>
  <c r="H61" i="86"/>
  <c r="D62" i="86"/>
  <c r="H7" i="86"/>
  <c r="D8" i="86"/>
  <c r="H12" i="86"/>
  <c r="D13" i="86"/>
  <c r="H71" i="86"/>
  <c r="D72" i="86"/>
  <c r="H39" i="86"/>
  <c r="D40" i="86"/>
  <c r="H88" i="86"/>
  <c r="D89" i="86"/>
  <c r="H56" i="86"/>
  <c r="D57" i="86"/>
  <c r="H32" i="86"/>
  <c r="D33" i="86"/>
  <c r="H113" i="86"/>
  <c r="D114" i="86"/>
  <c r="H15" i="86"/>
  <c r="D16" i="86"/>
  <c r="H11" i="86"/>
  <c r="D12" i="86"/>
  <c r="H6" i="86"/>
  <c r="D6" i="86"/>
  <c r="D7" i="86"/>
  <c r="H77" i="86"/>
  <c r="D78" i="86"/>
  <c r="H69" i="86"/>
  <c r="D70" i="86"/>
  <c r="H53" i="86"/>
  <c r="D54" i="86"/>
  <c r="H45" i="86"/>
  <c r="D46" i="86"/>
  <c r="H37" i="86"/>
  <c r="D38" i="86"/>
  <c r="H29" i="86"/>
  <c r="D30" i="86"/>
  <c r="H17" i="86"/>
  <c r="D18" i="86"/>
  <c r="H21" i="86"/>
  <c r="D22" i="86"/>
  <c r="H86" i="86"/>
  <c r="D87" i="86"/>
  <c r="H78" i="86"/>
  <c r="D79" i="86"/>
  <c r="H70" i="86"/>
  <c r="D71" i="86"/>
  <c r="H62" i="86"/>
  <c r="D63" i="86"/>
  <c r="H54" i="86"/>
  <c r="D55" i="86"/>
  <c r="H46" i="86"/>
  <c r="D47" i="86"/>
  <c r="H38" i="86"/>
  <c r="D39" i="86"/>
  <c r="H30" i="86"/>
  <c r="D31" i="86"/>
  <c r="H7" i="87"/>
  <c r="H107" i="86"/>
  <c r="D108" i="86"/>
  <c r="H100" i="86"/>
  <c r="D101" i="86"/>
  <c r="H106" i="86"/>
  <c r="D107" i="86"/>
  <c r="H97" i="86"/>
  <c r="D98" i="86"/>
  <c r="H103" i="86"/>
  <c r="D104" i="86"/>
  <c r="H116" i="86"/>
  <c r="D117" i="86"/>
  <c r="H14" i="86"/>
  <c r="D15" i="86"/>
  <c r="H10" i="86"/>
  <c r="D11" i="86"/>
  <c r="H91" i="86"/>
  <c r="D92" i="86"/>
  <c r="H83" i="86"/>
  <c r="D84" i="86"/>
  <c r="H75" i="86"/>
  <c r="D76" i="86"/>
  <c r="H67" i="86"/>
  <c r="D68" i="86"/>
  <c r="H59" i="86"/>
  <c r="D60" i="86"/>
  <c r="H51" i="86"/>
  <c r="D52" i="86"/>
  <c r="H43" i="86"/>
  <c r="D44" i="86"/>
  <c r="H35" i="86"/>
  <c r="D36" i="86"/>
  <c r="H27" i="86"/>
  <c r="D28" i="86"/>
  <c r="H18" i="86"/>
  <c r="D19" i="86"/>
  <c r="H22" i="86"/>
  <c r="D23" i="86"/>
  <c r="H92" i="86"/>
  <c r="D93" i="86"/>
  <c r="H84" i="86"/>
  <c r="D85" i="86"/>
  <c r="H76" i="86"/>
  <c r="D77" i="86"/>
  <c r="H68" i="86"/>
  <c r="D69" i="86"/>
  <c r="H60" i="86"/>
  <c r="D61" i="86"/>
  <c r="H52" i="86"/>
  <c r="D53" i="86"/>
  <c r="H44" i="86"/>
  <c r="D45" i="86"/>
  <c r="H36" i="86"/>
  <c r="D37" i="86"/>
  <c r="H28" i="86"/>
  <c r="D29" i="86"/>
  <c r="H108" i="86"/>
  <c r="D109" i="86"/>
  <c r="H98" i="86"/>
  <c r="D99" i="86"/>
  <c r="H104" i="86"/>
  <c r="D105" i="86"/>
  <c r="H95" i="86"/>
  <c r="D96" i="86"/>
  <c r="H101" i="86"/>
  <c r="D102" i="86"/>
  <c r="H114" i="86"/>
  <c r="D115" i="86"/>
  <c r="H117" i="86"/>
  <c r="D118" i="86"/>
  <c r="H87" i="86"/>
  <c r="D88" i="86"/>
  <c r="H55" i="86"/>
  <c r="D56" i="86"/>
  <c r="H20" i="86"/>
  <c r="D21" i="86"/>
  <c r="H80" i="86"/>
  <c r="D81" i="86"/>
  <c r="H40" i="86"/>
  <c r="D41" i="86"/>
  <c r="H13" i="86"/>
  <c r="D14" i="86"/>
  <c r="H9" i="86"/>
  <c r="D10" i="86"/>
  <c r="H89" i="86"/>
  <c r="D90" i="86"/>
  <c r="H81" i="86"/>
  <c r="D82" i="86"/>
  <c r="H73" i="86"/>
  <c r="D74" i="86"/>
  <c r="H65" i="86"/>
  <c r="D66" i="86"/>
  <c r="H57" i="86"/>
  <c r="D58" i="86"/>
  <c r="H49" i="86"/>
  <c r="D50" i="86"/>
  <c r="H41" i="86"/>
  <c r="D42" i="86"/>
  <c r="H33" i="86"/>
  <c r="D34" i="86"/>
  <c r="H25" i="86"/>
  <c r="D26" i="86"/>
  <c r="H19" i="86"/>
  <c r="D20" i="86"/>
  <c r="H23" i="86"/>
  <c r="D24" i="86"/>
  <c r="H90" i="86"/>
  <c r="D91" i="86"/>
  <c r="H82" i="86"/>
  <c r="D83" i="86"/>
  <c r="H74" i="86"/>
  <c r="D75" i="86"/>
  <c r="H66" i="86"/>
  <c r="D67" i="86"/>
  <c r="H58" i="86"/>
  <c r="D59" i="86"/>
  <c r="H50" i="86"/>
  <c r="D51" i="86"/>
  <c r="H42" i="86"/>
  <c r="D43" i="86"/>
  <c r="H34" i="86"/>
  <c r="D35" i="86"/>
  <c r="H26" i="86"/>
  <c r="D27" i="86"/>
  <c r="H111" i="86"/>
  <c r="D112" i="86"/>
  <c r="H96" i="86"/>
  <c r="D97" i="86"/>
  <c r="H102" i="86"/>
  <c r="D103" i="86"/>
  <c r="H93" i="86"/>
  <c r="D94" i="86"/>
  <c r="H110" i="86"/>
  <c r="D111" i="86"/>
  <c r="H112" i="86"/>
  <c r="D113" i="86"/>
  <c r="H8" i="86"/>
  <c r="D9" i="86"/>
  <c r="H63" i="86"/>
  <c r="D64" i="86"/>
  <c r="H31" i="86"/>
  <c r="D32" i="86"/>
  <c r="H24" i="86"/>
  <c r="D25" i="86"/>
  <c r="H64" i="86"/>
  <c r="D65" i="86"/>
  <c r="H48" i="86"/>
  <c r="D49" i="86"/>
  <c r="H99" i="86"/>
  <c r="D100" i="86"/>
  <c r="H105" i="86"/>
  <c r="D106" i="86"/>
  <c r="H109" i="86"/>
  <c r="D110" i="86"/>
  <c r="D6" i="87"/>
  <c r="H6" i="87"/>
  <c r="D7" i="87"/>
  <c r="D13" i="122"/>
  <c r="G8" i="87"/>
  <c r="H8" i="87" l="1"/>
  <c r="D8" i="87"/>
  <c r="D12" i="122"/>
  <c r="G9" i="87"/>
  <c r="H9" i="87" l="1"/>
  <c r="D9" i="87"/>
  <c r="G10" i="87"/>
  <c r="H10" i="87" l="1"/>
  <c r="D10" i="87"/>
  <c r="G11" i="87"/>
  <c r="H11" i="87" l="1"/>
  <c r="D11" i="87"/>
  <c r="G12" i="87"/>
  <c r="H12" i="87" l="1"/>
  <c r="D12" i="87"/>
  <c r="G13" i="87"/>
  <c r="H13" i="87" l="1"/>
  <c r="D13" i="87"/>
  <c r="G14" i="87"/>
  <c r="D14" i="87" s="1"/>
  <c r="H14" i="87" l="1"/>
  <c r="G15" i="87"/>
  <c r="H15" i="87" l="1"/>
  <c r="D15" i="87"/>
  <c r="G16" i="87"/>
  <c r="H16" i="87" l="1"/>
  <c r="D16" i="87"/>
  <c r="G17" i="87"/>
  <c r="H17" i="87" l="1"/>
  <c r="D17" i="87"/>
  <c r="G18" i="87"/>
  <c r="H18" i="87" l="1"/>
  <c r="D18" i="87"/>
  <c r="G19" i="87"/>
  <c r="H19" i="87" l="1"/>
  <c r="D19" i="87"/>
  <c r="G20" i="87"/>
  <c r="H20" i="87" l="1"/>
  <c r="D20" i="87"/>
  <c r="G21" i="87"/>
  <c r="D21" i="87" s="1"/>
  <c r="H21" i="87" l="1"/>
  <c r="G22" i="87"/>
  <c r="H22" i="87" l="1"/>
  <c r="D22" i="87"/>
  <c r="G23" i="87"/>
  <c r="H23" i="87" l="1"/>
  <c r="D23" i="87"/>
  <c r="G24" i="87"/>
  <c r="D24" i="87" s="1"/>
  <c r="H24" i="87" l="1"/>
  <c r="G25" i="87"/>
  <c r="D25" i="87" s="1"/>
  <c r="H25" i="87" l="1"/>
  <c r="G26" i="87"/>
  <c r="D26" i="87" s="1"/>
  <c r="H26" i="87" l="1"/>
  <c r="G27" i="87"/>
  <c r="H27" i="87" l="1"/>
  <c r="D27" i="87"/>
  <c r="G28" i="87"/>
  <c r="H28" i="87" l="1"/>
  <c r="D28" i="87"/>
  <c r="G29" i="87"/>
  <c r="H29" i="87" l="1"/>
  <c r="D29" i="87"/>
  <c r="G30" i="87"/>
  <c r="H30" i="87" l="1"/>
  <c r="D30" i="87"/>
  <c r="G31" i="87"/>
  <c r="H31" i="87" l="1"/>
  <c r="D31" i="87"/>
  <c r="G32" i="87"/>
  <c r="D32" i="87" s="1"/>
  <c r="H32" i="87" l="1"/>
  <c r="G33" i="87"/>
  <c r="D33" i="87" s="1"/>
  <c r="H33" i="87" l="1"/>
  <c r="G34" i="87"/>
  <c r="H34" i="87" l="1"/>
  <c r="D34" i="87"/>
  <c r="G35" i="87"/>
  <c r="D35" i="87" s="1"/>
  <c r="H35" i="87" l="1"/>
  <c r="G36" i="87"/>
  <c r="H36" i="87" l="1"/>
  <c r="D36" i="87"/>
  <c r="G37" i="87"/>
  <c r="H37" i="87" l="1"/>
  <c r="D37" i="87"/>
  <c r="G38" i="87"/>
  <c r="H38" i="87" l="1"/>
  <c r="D38" i="87"/>
  <c r="G39" i="87"/>
  <c r="H39" i="87" l="1"/>
  <c r="D39" i="87"/>
  <c r="G40" i="87"/>
  <c r="H40" i="87" l="1"/>
  <c r="D40" i="87"/>
  <c r="G41" i="87"/>
  <c r="H41" i="87" l="1"/>
  <c r="D41" i="87"/>
  <c r="G42" i="87"/>
  <c r="H42" i="87" l="1"/>
  <c r="D42" i="87"/>
  <c r="G43" i="87"/>
  <c r="H43" i="87" l="1"/>
  <c r="D43" i="87"/>
  <c r="G44" i="87"/>
  <c r="D44" i="87" s="1"/>
  <c r="H44" i="87" l="1"/>
  <c r="G45" i="87"/>
  <c r="H45" i="87" l="1"/>
  <c r="D45" i="87"/>
  <c r="G46" i="87"/>
  <c r="H46" i="87" l="1"/>
  <c r="D46" i="87"/>
  <c r="G47" i="87"/>
  <c r="H47" i="87" l="1"/>
  <c r="D47" i="87"/>
  <c r="G48" i="87"/>
  <c r="H48" i="87" l="1"/>
  <c r="D48" i="87"/>
  <c r="G49" i="87"/>
  <c r="H49" i="87" l="1"/>
  <c r="D49" i="87"/>
  <c r="G50" i="87"/>
  <c r="H50" i="87" l="1"/>
  <c r="D50" i="87"/>
  <c r="G51" i="87"/>
  <c r="H51" i="87" l="1"/>
  <c r="D51" i="87"/>
  <c r="G52" i="87"/>
  <c r="H52" i="87" l="1"/>
  <c r="D52" i="87"/>
  <c r="G53" i="87"/>
  <c r="D53" i="87" s="1"/>
  <c r="H53" i="87" l="1"/>
  <c r="G54" i="87"/>
  <c r="H54" i="87" l="1"/>
  <c r="D54" i="87"/>
  <c r="G55" i="87"/>
  <c r="H55" i="87" l="1"/>
  <c r="D55" i="87"/>
  <c r="G56" i="87"/>
  <c r="H56" i="87" l="1"/>
  <c r="D56" i="87"/>
  <c r="G57" i="87"/>
  <c r="H57" i="87" l="1"/>
  <c r="D57" i="87"/>
  <c r="G58" i="87"/>
  <c r="H58" i="87" l="1"/>
  <c r="D58" i="87"/>
  <c r="G59" i="87"/>
  <c r="H59" i="87" l="1"/>
  <c r="D59" i="87"/>
  <c r="G60" i="87"/>
  <c r="H60" i="87" l="1"/>
  <c r="D60" i="87"/>
  <c r="G61" i="87"/>
  <c r="H61" i="87" l="1"/>
  <c r="D61" i="87"/>
  <c r="G62" i="87"/>
  <c r="H62" i="87" l="1"/>
  <c r="D62" i="87"/>
  <c r="G63" i="87"/>
  <c r="H63" i="87" l="1"/>
  <c r="D63" i="87"/>
  <c r="G64" i="87"/>
  <c r="H64" i="87" l="1"/>
  <c r="D64" i="87"/>
  <c r="G65" i="87"/>
  <c r="H65" i="87" l="1"/>
  <c r="D65" i="87"/>
  <c r="G66" i="87"/>
  <c r="H66" i="87" l="1"/>
  <c r="D66" i="87"/>
  <c r="G67" i="87"/>
  <c r="H67" i="87" l="1"/>
  <c r="D67" i="87"/>
  <c r="G68" i="87"/>
  <c r="H68" i="87" l="1"/>
  <c r="D68" i="87"/>
  <c r="G69" i="87"/>
  <c r="H69" i="87" l="1"/>
  <c r="D69" i="87"/>
  <c r="G70" i="87"/>
  <c r="H70" i="87" l="1"/>
  <c r="D70" i="87"/>
  <c r="G71" i="87"/>
  <c r="H71" i="87" l="1"/>
  <c r="D71" i="87"/>
  <c r="G72" i="87"/>
  <c r="H72" i="87" l="1"/>
  <c r="D72" i="87"/>
  <c r="G73" i="87"/>
  <c r="H73" i="87" l="1"/>
  <c r="D73" i="87"/>
  <c r="G74" i="87"/>
  <c r="H74" i="87" l="1"/>
  <c r="D74" i="87"/>
  <c r="G75" i="87"/>
  <c r="H75" i="87" l="1"/>
  <c r="D75" i="87"/>
  <c r="G76" i="87"/>
  <c r="H76" i="87" l="1"/>
  <c r="D76" i="87"/>
  <c r="G77" i="87"/>
  <c r="H77" i="87" l="1"/>
  <c r="D77" i="87"/>
  <c r="G78" i="87"/>
  <c r="H78" i="87" l="1"/>
  <c r="D78" i="87"/>
  <c r="G79" i="87"/>
  <c r="H79" i="87" l="1"/>
  <c r="D79" i="87"/>
  <c r="G80" i="87"/>
  <c r="D80" i="87" s="1"/>
  <c r="H80" i="87" l="1"/>
  <c r="G81" i="87"/>
  <c r="H81" i="87" l="1"/>
  <c r="D81" i="87"/>
  <c r="G82" i="87"/>
  <c r="H82" i="87" l="1"/>
  <c r="D82" i="87"/>
  <c r="G83" i="87"/>
  <c r="H83" i="87" l="1"/>
  <c r="D83" i="87"/>
  <c r="G84" i="87"/>
  <c r="H84" i="87" l="1"/>
  <c r="D84" i="87"/>
  <c r="G85" i="87"/>
  <c r="H85" i="87" l="1"/>
  <c r="D85" i="87"/>
  <c r="G86" i="87"/>
  <c r="H86" i="87" l="1"/>
  <c r="D86" i="87"/>
  <c r="G87" i="87"/>
  <c r="H87" i="87" l="1"/>
  <c r="D87" i="87"/>
  <c r="G88" i="87"/>
  <c r="D88" i="87" s="1"/>
  <c r="H88" i="87" l="1"/>
  <c r="G89" i="87"/>
  <c r="D89" i="87" s="1"/>
  <c r="H89" i="87" l="1"/>
  <c r="G90" i="87"/>
  <c r="D90" i="87" l="1"/>
  <c r="H90" i="87"/>
  <c r="G91" i="87"/>
  <c r="D91" i="87" l="1"/>
  <c r="H91" i="87"/>
  <c r="D14" i="122"/>
  <c r="D16" i="122"/>
  <c r="D15" i="122"/>
  <c r="G92" i="87"/>
  <c r="D92" i="87" l="1"/>
  <c r="H92" i="87"/>
  <c r="G93" i="87"/>
  <c r="D93" i="87" l="1"/>
  <c r="H93" i="87"/>
  <c r="G94" i="87"/>
  <c r="P81" i="122"/>
  <c r="R81" i="122" s="1"/>
  <c r="D94" i="87" l="1"/>
  <c r="H94" i="87"/>
  <c r="G95" i="87"/>
  <c r="D95" i="87" l="1"/>
  <c r="H95" i="87"/>
  <c r="G96" i="87"/>
  <c r="D96" i="87" l="1"/>
  <c r="H96" i="87"/>
  <c r="G97" i="87"/>
  <c r="D97" i="87" l="1"/>
  <c r="H97" i="87"/>
  <c r="G98" i="87"/>
  <c r="D98" i="87" l="1"/>
  <c r="H98" i="87"/>
  <c r="G99" i="87"/>
  <c r="D99" i="87" l="1"/>
  <c r="H99" i="87"/>
  <c r="G100" i="87"/>
  <c r="D100" i="87" l="1"/>
  <c r="H100" i="87"/>
  <c r="G101" i="87"/>
  <c r="D101" i="87" l="1"/>
  <c r="H101" i="87"/>
  <c r="G102" i="87"/>
  <c r="D102" i="87" l="1"/>
  <c r="H102" i="87"/>
  <c r="G103" i="87"/>
  <c r="D103" i="87" l="1"/>
  <c r="H103" i="87"/>
  <c r="G104" i="87"/>
  <c r="D104" i="87" l="1"/>
  <c r="H104" i="87"/>
  <c r="G105" i="87"/>
  <c r="H105" i="87" s="1"/>
  <c r="D105" i="87" l="1"/>
</calcChain>
</file>

<file path=xl/sharedStrings.xml><?xml version="1.0" encoding="utf-8"?>
<sst xmlns="http://schemas.openxmlformats.org/spreadsheetml/2006/main" count="118" uniqueCount="72">
  <si>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</si>
  <si>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</si>
  <si>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</si>
  <si>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</si>
  <si>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표준점수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</si>
  <si>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</si>
  <si>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</si>
  <si>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</si>
  <si>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국어</t>
    <phoneticPr fontId="1" type="noConversion"/>
  </si>
  <si>
    <t>시험명</t>
  </si>
  <si>
    <t>과목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</si>
  <si>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</si>
  <si>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</si>
  <si>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</si>
  <si>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</si>
  <si>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</si>
  <si>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</si>
  <si>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</si>
  <si>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</si>
  <si>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</si>
  <si>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</si>
  <si>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</si>
  <si>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</si>
  <si>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</si>
  <si>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</si>
  <si>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</si>
  <si>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</si>
  <si>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</si>
  <si>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</si>
  <si>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</si>
  <si>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</si>
  <si>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</si>
  <si>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</si>
  <si>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</si>
  <si>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</si>
  <si>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</si>
  <si>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</si>
  <si>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</si>
  <si>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</si>
  <si>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</si>
  <si>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</si>
  <si>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sz val="11"/>
        <color theme="1"/>
        <rFont val="맑은 고딕"/>
        <family val="2"/>
        <charset val="129"/>
      </rPr>
      <t>시험명</t>
    </r>
  </si>
  <si>
    <r>
      <rPr>
        <sz val="11"/>
        <color theme="1"/>
        <rFont val="맑은 고딕"/>
        <family val="2"/>
        <charset val="129"/>
      </rPr>
      <t>과목</t>
    </r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</si>
  <si>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</si>
  <si>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</si>
  <si>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</si>
  <si>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</si>
  <si>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</si>
  <si>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</si>
  <si>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</si>
  <si>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</si>
  <si>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</si>
  <si>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</si>
  <si>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</si>
  <si>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</si>
  <si>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</si>
  <si>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</si>
  <si>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</si>
  <si>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</si>
  <si>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r>
      <rPr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</si>
  <si>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sz val="12"/>
        <color theme="1"/>
        <rFont val="맑은 고딕"/>
        <family val="3"/>
        <charset val="129"/>
      </rPr>
      <t>등급</t>
    </r>
    <phoneticPr fontId="1" type="noConversion"/>
  </si>
  <si>
    <r>
      <rPr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</si>
  <si>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sz val="11"/>
        <color theme="1"/>
        <rFont val="맑은 고딕"/>
        <family val="3"/>
        <charset val="129"/>
      </rPr>
      <t>과목</t>
    </r>
  </si>
  <si>
    <r>
      <rPr>
        <sz val="11"/>
        <color theme="1"/>
        <rFont val="맑은 고딕"/>
        <family val="3"/>
        <charset val="129"/>
      </rPr>
      <t>국어</t>
    </r>
    <r>
      <rPr>
        <sz val="11"/>
        <color theme="1"/>
        <rFont val="Microsoft Sans Serif"/>
        <family val="2"/>
      </rPr>
      <t xml:space="preserve"> (</t>
    </r>
    <r>
      <rPr>
        <sz val="11"/>
        <color theme="1"/>
        <rFont val="맑은 고딕"/>
        <family val="3"/>
        <charset val="129"/>
      </rPr>
      <t>표준점수별</t>
    </r>
    <r>
      <rPr>
        <sz val="11"/>
        <color theme="1"/>
        <rFont val="Microsoft Sans Serif"/>
        <family val="2"/>
      </rPr>
      <t xml:space="preserve"> </t>
    </r>
    <r>
      <rPr>
        <sz val="11"/>
        <color theme="1"/>
        <rFont val="맑은 고딕"/>
        <family val="3"/>
        <charset val="129"/>
      </rPr>
      <t>백분위</t>
    </r>
    <r>
      <rPr>
        <sz val="11"/>
        <color theme="1"/>
        <rFont val="Microsoft Sans Serif"/>
        <family val="2"/>
      </rPr>
      <t xml:space="preserve"> </t>
    </r>
    <r>
      <rPr>
        <sz val="11"/>
        <color theme="1"/>
        <rFont val="맑은 고딕"/>
        <family val="3"/>
        <charset val="129"/>
      </rPr>
      <t>및</t>
    </r>
    <r>
      <rPr>
        <sz val="11"/>
        <color theme="1"/>
        <rFont val="Microsoft Sans Serif"/>
        <family val="2"/>
      </rPr>
      <t xml:space="preserve"> </t>
    </r>
    <r>
      <rPr>
        <sz val="11"/>
        <color theme="1"/>
        <rFont val="맑은 고딕"/>
        <family val="3"/>
        <charset val="129"/>
      </rPr>
      <t>등급표</t>
    </r>
    <r>
      <rPr>
        <sz val="11"/>
        <color theme="1"/>
        <rFont val="Microsoft Sans Serif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</si>
  <si>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phoneticPr fontId="1" type="noConversion"/>
  </si>
  <si>
    <r>
      <rPr>
        <sz val="11"/>
        <color theme="1"/>
        <rFont val="맑은 고딕"/>
        <family val="2"/>
        <charset val="129"/>
      </rPr>
      <t>수학</t>
    </r>
    <r>
      <rPr>
        <sz val="11"/>
        <color theme="1"/>
        <rFont val="Microsoft Sans Serif"/>
        <family val="2"/>
      </rPr>
      <t xml:space="preserve"> (</t>
    </r>
    <r>
      <rPr>
        <sz val="11"/>
        <color theme="1"/>
        <rFont val="맑은 고딕"/>
        <family val="2"/>
        <charset val="129"/>
      </rPr>
      <t>표준점수별</t>
    </r>
    <r>
      <rPr>
        <sz val="11"/>
        <color theme="1"/>
        <rFont val="Microsoft Sans Serif"/>
        <family val="2"/>
      </rPr>
      <t xml:space="preserve"> </t>
    </r>
    <r>
      <rPr>
        <sz val="11"/>
        <color theme="1"/>
        <rFont val="맑은 고딕"/>
        <family val="2"/>
        <charset val="129"/>
      </rPr>
      <t>백분위</t>
    </r>
    <r>
      <rPr>
        <sz val="11"/>
        <color theme="1"/>
        <rFont val="Microsoft Sans Serif"/>
        <family val="2"/>
      </rPr>
      <t xml:space="preserve"> </t>
    </r>
    <r>
      <rPr>
        <sz val="11"/>
        <color theme="1"/>
        <rFont val="맑은 고딕"/>
        <family val="2"/>
        <charset val="129"/>
      </rPr>
      <t>및</t>
    </r>
    <r>
      <rPr>
        <sz val="11"/>
        <color theme="1"/>
        <rFont val="Microsoft Sans Serif"/>
        <family val="2"/>
      </rPr>
      <t xml:space="preserve"> </t>
    </r>
    <r>
      <rPr>
        <sz val="11"/>
        <color theme="1"/>
        <rFont val="맑은 고딕"/>
        <family val="2"/>
        <charset val="129"/>
      </rPr>
      <t>등급표</t>
    </r>
    <r>
      <rPr>
        <sz val="11"/>
        <color theme="1"/>
        <rFont val="Microsoft Sans Serif"/>
        <family val="2"/>
      </rPr>
      <t>)</t>
    </r>
    <phoneticPr fontId="1" type="noConversion"/>
  </si>
  <si>
    <r>
      <rPr>
        <sz val="12"/>
        <color theme="1"/>
        <rFont val="맑은 고딕"/>
        <family val="2"/>
        <charset val="129"/>
      </rPr>
      <t>표준점수</t>
    </r>
    <phoneticPr fontId="1" type="noConversion"/>
  </si>
  <si>
    <r>
      <rPr>
        <sz val="12"/>
        <color theme="1"/>
        <rFont val="맑은 고딕"/>
        <family val="2"/>
        <charset val="129"/>
      </rPr>
      <t>등급</t>
    </r>
    <phoneticPr fontId="1" type="noConversion"/>
  </si>
  <si>
    <r>
      <rPr>
        <sz val="12"/>
        <color theme="1"/>
        <rFont val="맑은 고딕"/>
        <family val="2"/>
        <charset val="129"/>
      </rPr>
      <t>백분위</t>
    </r>
    <phoneticPr fontId="1" type="noConversion"/>
  </si>
  <si>
    <t>수학</t>
    <phoneticPr fontId="1" type="noConversion"/>
  </si>
  <si>
    <t>2022학년도 7월 고3 전국연합학력평가</t>
  </si>
  <si>
    <t xml:space="preserve">2022학년도 7월 고3 전국연합학력평가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</si>
</sst>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0_);[Red]\(0.00\)"/>
    <numFmt numFmtId="178" formatCode="#,##0_);[Red]\(#,##0\)"/>
  </numFmts>
  <fonts count="4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1"/>
      <color theme="1"/>
      <name val="맑은 고딕"/>
      <family val="2"/>
      <charset val="129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1"/>
      <name val="Microsoft Sans Serif"/>
      <family val="2"/>
    </font>
    <font>
      <sz val="12"/>
      <color theme="1"/>
      <name val="맑은 고딕"/>
      <family val="2"/>
      <charset val="129"/>
      <scheme val="minor"/>
    </font>
    <font>
      <sz val="12"/>
      <name val="Microsoft Sans Serif"/>
      <family val="2"/>
    </font>
    <font>
      <sz val="10"/>
      <color theme="0"/>
      <name val="돋움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9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</borders>
  <cellStyleXfs count="53">
    <xf numFmtId="0" fontId="0" fillId="0" borderId="0">
      <alignment vertical="center"/>
    </xf>
    <xf numFmtId="0" fontId="2" fillId="0" borderId="0"/>
    <xf numFmtId="0" fontId="4" fillId="0" borderId="21" applyNumberFormat="0" applyFill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24" applyNumberFormat="0" applyAlignment="0" applyProtection="0">
      <alignment vertical="center"/>
    </xf>
    <xf numFmtId="0" fontId="10" fillId="8" borderId="25" applyNumberFormat="0" applyAlignment="0" applyProtection="0">
      <alignment vertical="center"/>
    </xf>
    <xf numFmtId="0" fontId="11" fillId="8" borderId="24" applyNumberFormat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9" borderId="2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28" applyNumberFormat="0" applyFont="0" applyAlignment="0" applyProtection="0">
      <alignment vertical="center"/>
    </xf>
    <xf numFmtId="0" fontId="2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0" fontId="18" fillId="0" borderId="0"/>
    <xf numFmtId="9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</cellStyleXfs>
  <cellXfs count="262">
    <xf numFmtId="0" fontId="0" fillId="0" borderId="0" xfId="0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quotePrefix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23" fillId="0" borderId="61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3" fontId="23" fillId="0" borderId="65" xfId="0" applyNumberFormat="1" applyFont="1" applyBorder="1" applyAlignment="1">
      <alignment horizontal="left" vertical="center" wrapText="1"/>
    </xf>
    <xf numFmtId="3" fontId="23" fillId="0" borderId="68" xfId="0" applyNumberFormat="1" applyFont="1" applyBorder="1" applyAlignment="1">
      <alignment horizontal="left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67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0" fillId="0" borderId="16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3" borderId="0" xfId="0" applyFill="1" applyProtection="1">
      <alignment vertical="center"/>
    </xf>
    <xf numFmtId="0" fontId="0" fillId="3" borderId="0" xfId="0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2" borderId="38" xfId="0" applyFill="1" applyBorder="1" applyAlignment="1" applyProtection="1">
      <alignment horizontal="center" vertical="center"/>
    </xf>
    <xf numFmtId="0" fontId="0" fillId="2" borderId="43" xfId="0" applyFill="1" applyBorder="1" applyAlignment="1" applyProtection="1">
      <alignment horizontal="center" vertical="center"/>
    </xf>
    <xf numFmtId="0" fontId="27" fillId="3" borderId="0" xfId="0" applyFont="1" applyFill="1" applyProtection="1">
      <alignment vertical="center"/>
    </xf>
    <xf numFmtId="0" fontId="0" fillId="3" borderId="0" xfId="0" applyFill="1" applyAlignment="1" applyProtection="1">
      <alignment vertical="center"/>
    </xf>
    <xf numFmtId="0" fontId="0" fillId="0" borderId="15" xfId="0" applyBorder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vertical="center"/>
    </xf>
    <xf numFmtId="0" fontId="25" fillId="2" borderId="69" xfId="0" applyFont="1" applyFill="1" applyBorder="1" applyAlignment="1" applyProtection="1">
      <alignment horizontal="center" vertical="center"/>
    </xf>
    <xf numFmtId="0" fontId="25" fillId="2" borderId="8" xfId="0" applyFont="1" applyFill="1" applyBorder="1" applyAlignment="1" applyProtection="1">
      <alignment horizontal="center" vertical="center"/>
    </xf>
    <xf numFmtId="3" fontId="0" fillId="0" borderId="4" xfId="0" applyNumberFormat="1" applyBorder="1" applyAlignment="1" applyProtection="1">
      <alignment horizontal="center" vertical="center"/>
    </xf>
    <xf numFmtId="3" fontId="0" fillId="0" borderId="18" xfId="0" applyNumberFormat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vertical="center" wrapText="1"/>
    </xf>
    <xf numFmtId="0" fontId="25" fillId="2" borderId="6" xfId="0" applyFont="1" applyFill="1" applyBorder="1" applyAlignment="1" applyProtection="1">
      <alignment horizontal="center" vertical="center"/>
    </xf>
    <xf numFmtId="2" fontId="0" fillId="0" borderId="4" xfId="0" applyNumberFormat="1" applyBorder="1" applyAlignment="1" applyProtection="1">
      <alignment horizontal="center" vertical="center"/>
    </xf>
    <xf numFmtId="2" fontId="0" fillId="0" borderId="19" xfId="0" applyNumberFormat="1" applyBorder="1" applyAlignment="1" applyProtection="1">
      <alignment horizontal="center" vertical="center"/>
    </xf>
    <xf numFmtId="0" fontId="28" fillId="3" borderId="0" xfId="0" applyFont="1" applyFill="1" applyProtection="1">
      <alignment vertical="center"/>
    </xf>
    <xf numFmtId="0" fontId="25" fillId="2" borderId="3" xfId="0" applyFont="1" applyFill="1" applyBorder="1" applyAlignment="1" applyProtection="1">
      <alignment horizontal="center" vertical="center"/>
    </xf>
    <xf numFmtId="2" fontId="24" fillId="0" borderId="2" xfId="0" applyNumberFormat="1" applyFont="1" applyBorder="1" applyAlignment="1" applyProtection="1">
      <alignment horizontal="center" vertical="center"/>
    </xf>
    <xf numFmtId="2" fontId="24" fillId="0" borderId="20" xfId="0" applyNumberFormat="1" applyFont="1" applyBorder="1" applyAlignment="1" applyProtection="1">
      <alignment horizontal="center" vertical="center"/>
    </xf>
    <xf numFmtId="0" fontId="28" fillId="0" borderId="0" xfId="0" applyFo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2" borderId="18" xfId="0" applyFont="1" applyFill="1" applyBorder="1" applyAlignment="1" applyProtection="1">
      <alignment horizontal="center" vertical="center"/>
    </xf>
    <xf numFmtId="3" fontId="0" fillId="0" borderId="19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9" fillId="0" borderId="0" xfId="0" applyFont="1" applyFill="1" applyProtection="1">
      <alignment vertical="center"/>
    </xf>
    <xf numFmtId="0" fontId="30" fillId="0" borderId="86" xfId="0" applyFont="1" applyBorder="1" applyAlignment="1">
      <alignment horizontal="center" vertical="center"/>
    </xf>
    <xf numFmtId="178" fontId="30" fillId="0" borderId="86" xfId="0" applyNumberFormat="1" applyFont="1" applyBorder="1" applyAlignment="1">
      <alignment horizontal="center" vertical="center"/>
    </xf>
    <xf numFmtId="0" fontId="30" fillId="0" borderId="86" xfId="34" applyFont="1" applyBorder="1" applyAlignment="1">
      <alignment horizontal="center" vertical="center"/>
    </xf>
    <xf numFmtId="178" fontId="30" fillId="0" borderId="86" xfId="34" applyNumberFormat="1" applyFont="1" applyBorder="1" applyAlignment="1">
      <alignment horizontal="center" vertical="center"/>
    </xf>
    <xf numFmtId="0" fontId="30" fillId="0" borderId="86" xfId="45" applyFont="1" applyBorder="1" applyAlignment="1">
      <alignment horizontal="center" vertical="center"/>
    </xf>
    <xf numFmtId="38" fontId="30" fillId="0" borderId="86" xfId="45" applyNumberFormat="1" applyFont="1" applyBorder="1" applyAlignment="1">
      <alignment horizontal="center" vertical="center"/>
    </xf>
    <xf numFmtId="0" fontId="30" fillId="0" borderId="86" xfId="34" applyFont="1" applyBorder="1" applyAlignment="1">
      <alignment horizontal="center" vertical="center"/>
    </xf>
    <xf numFmtId="38" fontId="30" fillId="0" borderId="86" xfId="34" applyNumberFormat="1" applyFont="1" applyBorder="1" applyAlignment="1">
      <alignment horizontal="center" vertical="center"/>
    </xf>
    <xf numFmtId="0" fontId="24" fillId="3" borderId="0" xfId="0" applyFont="1" applyFill="1" applyProtection="1">
      <alignment vertical="center"/>
    </xf>
    <xf numFmtId="0" fontId="24" fillId="0" borderId="0" xfId="0" applyFont="1" applyProtection="1">
      <alignment vertical="center"/>
    </xf>
    <xf numFmtId="0" fontId="24" fillId="0" borderId="0" xfId="0" applyFont="1" applyFill="1" applyProtection="1">
      <alignment vertical="center"/>
    </xf>
    <xf numFmtId="0" fontId="0" fillId="2" borderId="78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74" xfId="0" applyFill="1" applyBorder="1" applyAlignment="1" applyProtection="1">
      <alignment horizontal="center" vertical="center"/>
      <protection hidden="1"/>
    </xf>
    <xf numFmtId="0" fontId="0" fillId="3" borderId="79" xfId="0" applyFill="1" applyBorder="1" applyAlignment="1" applyProtection="1">
      <alignment horizontal="center" vertical="center"/>
      <protection hidden="1"/>
    </xf>
    <xf numFmtId="0" fontId="0" fillId="2" borderId="75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0" xfId="0" applyFill="1" applyBorder="1" applyProtection="1">
      <alignment vertical="center"/>
    </xf>
    <xf numFmtId="0" fontId="0" fillId="3" borderId="35" xfId="0" applyFill="1" applyBorder="1" applyAlignment="1" applyProtection="1">
      <alignment horizontal="center" vertical="center"/>
    </xf>
    <xf numFmtId="0" fontId="0" fillId="3" borderId="35" xfId="0" applyFill="1" applyBorder="1" applyProtection="1">
      <alignment vertical="center"/>
    </xf>
    <xf numFmtId="0" fontId="31" fillId="3" borderId="0" xfId="0" applyFont="1" applyFill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1" fillId="3" borderId="5" xfId="0" applyFont="1" applyFill="1" applyBorder="1" applyAlignment="1">
      <alignment horizontal="center" vertical="center"/>
    </xf>
    <xf numFmtId="0" fontId="35" fillId="3" borderId="0" xfId="0" applyFont="1" applyFill="1">
      <alignment vertical="center"/>
    </xf>
    <xf numFmtId="0" fontId="35" fillId="3" borderId="0" xfId="0" applyFont="1" applyFill="1" applyAlignment="1">
      <alignment horizontal="center" vertical="center"/>
    </xf>
    <xf numFmtId="0" fontId="35" fillId="0" borderId="0" xfId="0" applyFont="1">
      <alignment vertical="center"/>
    </xf>
    <xf numFmtId="0" fontId="31" fillId="0" borderId="0" xfId="0" applyFont="1">
      <alignment vertical="center"/>
    </xf>
    <xf numFmtId="0" fontId="33" fillId="3" borderId="15" xfId="0" applyFont="1" applyFill="1" applyBorder="1" applyAlignment="1" applyProtection="1">
      <alignment horizontal="center" vertical="center"/>
    </xf>
    <xf numFmtId="0" fontId="33" fillId="3" borderId="7" xfId="0" applyFont="1" applyFill="1" applyBorder="1" applyAlignment="1" applyProtection="1">
      <alignment horizontal="center" vertical="center"/>
    </xf>
    <xf numFmtId="0" fontId="31" fillId="3" borderId="0" xfId="0" applyFont="1" applyFill="1" applyProtection="1">
      <alignment vertical="center"/>
    </xf>
    <xf numFmtId="0" fontId="33" fillId="3" borderId="69" xfId="0" applyFont="1" applyFill="1" applyBorder="1" applyAlignment="1" applyProtection="1">
      <alignment horizontal="center" vertical="center"/>
    </xf>
    <xf numFmtId="0" fontId="33" fillId="3" borderId="6" xfId="0" applyFont="1" applyFill="1" applyBorder="1" applyAlignment="1" applyProtection="1">
      <alignment horizontal="center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0" fontId="33" fillId="3" borderId="3" xfId="0" applyFont="1" applyFill="1" applyBorder="1" applyAlignment="1" applyProtection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1" fillId="3" borderId="4" xfId="0" applyFont="1" applyFill="1" applyBorder="1" applyAlignment="1" applyProtection="1">
      <alignment horizontal="center" vertical="center"/>
    </xf>
    <xf numFmtId="0" fontId="31" fillId="3" borderId="19" xfId="0" applyFont="1" applyFill="1" applyBorder="1" applyAlignment="1" applyProtection="1">
      <alignment horizontal="center" vertical="center"/>
    </xf>
    <xf numFmtId="0" fontId="31" fillId="3" borderId="2" xfId="0" applyFont="1" applyFill="1" applyBorder="1" applyAlignment="1" applyProtection="1">
      <alignment horizontal="center" vertical="center"/>
    </xf>
    <xf numFmtId="0" fontId="31" fillId="3" borderId="20" xfId="0" applyFont="1" applyFill="1" applyBorder="1" applyAlignment="1" applyProtection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177" fontId="31" fillId="0" borderId="19" xfId="0" applyNumberFormat="1" applyFont="1" applyBorder="1" applyAlignment="1">
      <alignment horizontal="center" vertical="center"/>
    </xf>
    <xf numFmtId="0" fontId="35" fillId="2" borderId="87" xfId="0" applyFont="1" applyFill="1" applyBorder="1" applyAlignment="1">
      <alignment horizontal="center" vertical="center"/>
    </xf>
    <xf numFmtId="0" fontId="35" fillId="2" borderId="90" xfId="0" applyFont="1" applyFill="1" applyBorder="1" applyAlignment="1">
      <alignment horizontal="center" vertical="center"/>
    </xf>
    <xf numFmtId="0" fontId="35" fillId="2" borderId="51" xfId="0" applyFont="1" applyFill="1" applyBorder="1" applyAlignment="1">
      <alignment horizontal="center" vertical="center"/>
    </xf>
    <xf numFmtId="0" fontId="35" fillId="2" borderId="48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2" xfId="0" applyBorder="1" applyAlignment="1">
      <alignment vertical="center"/>
    </xf>
    <xf numFmtId="0" fontId="31" fillId="2" borderId="71" xfId="0" applyFont="1" applyFill="1" applyBorder="1" applyAlignment="1">
      <alignment horizontal="center" vertical="center"/>
    </xf>
    <xf numFmtId="0" fontId="31" fillId="2" borderId="72" xfId="0" applyFont="1" applyFill="1" applyBorder="1" applyAlignment="1">
      <alignment horizontal="center" vertical="center"/>
    </xf>
    <xf numFmtId="0" fontId="31" fillId="2" borderId="73" xfId="0" applyFont="1" applyFill="1" applyBorder="1" applyAlignment="1">
      <alignment horizontal="center" vertical="center"/>
    </xf>
    <xf numFmtId="177" fontId="31" fillId="0" borderId="69" xfId="0" applyNumberFormat="1" applyFont="1" applyBorder="1" applyAlignment="1">
      <alignment horizontal="center" vertical="center"/>
    </xf>
    <xf numFmtId="177" fontId="31" fillId="0" borderId="18" xfId="0" applyNumberFormat="1" applyFont="1" applyBorder="1" applyAlignment="1">
      <alignment horizontal="center" vertical="center"/>
    </xf>
    <xf numFmtId="177" fontId="31" fillId="0" borderId="20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69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5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20" xfId="0" applyNumberFormat="1" applyFont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8" xfId="0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5" fillId="3" borderId="39" xfId="0" applyFont="1" applyFill="1" applyBorder="1" applyAlignment="1" applyProtection="1">
      <alignment horizontal="center" vertical="center"/>
    </xf>
    <xf numFmtId="0" fontId="35" fillId="3" borderId="40" xfId="0" applyFont="1" applyFill="1" applyBorder="1" applyAlignment="1" applyProtection="1">
      <alignment horizontal="center" vertical="center"/>
    </xf>
    <xf numFmtId="0" fontId="35" fillId="3" borderId="44" xfId="0" applyFont="1" applyFill="1" applyBorder="1" applyAlignment="1" applyProtection="1">
      <alignment horizontal="center" vertical="center"/>
    </xf>
    <xf numFmtId="0" fontId="35" fillId="3" borderId="45" xfId="0" applyFont="1" applyFill="1" applyBorder="1" applyAlignment="1" applyProtection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25" fillId="35" borderId="84" xfId="0" applyFont="1" applyFill="1" applyBorder="1" applyAlignment="1" applyProtection="1">
      <alignment horizontal="center" vertical="center"/>
    </xf>
    <xf numFmtId="0" fontId="25" fillId="35" borderId="85" xfId="0" applyFont="1" applyFill="1" applyBorder="1" applyAlignment="1" applyProtection="1">
      <alignment horizontal="center" vertical="center"/>
    </xf>
    <xf numFmtId="0" fontId="25" fillId="35" borderId="14" xfId="0" applyFont="1" applyFill="1" applyBorder="1" applyAlignment="1" applyProtection="1">
      <alignment horizontal="center" vertical="center"/>
    </xf>
    <xf numFmtId="0" fontId="25" fillId="35" borderId="84" xfId="0" applyFont="1" applyFill="1" applyBorder="1" applyAlignment="1">
      <alignment horizontal="center" vertical="center"/>
    </xf>
    <xf numFmtId="0" fontId="25" fillId="35" borderId="85" xfId="0" applyFont="1" applyFill="1" applyBorder="1" applyAlignment="1">
      <alignment horizontal="center" vertical="center"/>
    </xf>
    <xf numFmtId="0" fontId="25" fillId="35" borderId="14" xfId="0" applyFont="1" applyFill="1" applyBorder="1" applyAlignment="1">
      <alignment horizontal="center" vertical="center"/>
    </xf>
    <xf numFmtId="0" fontId="25" fillId="35" borderId="11" xfId="0" applyFont="1" applyFill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/>
    </xf>
    <xf numFmtId="0" fontId="25" fillId="35" borderId="9" xfId="0" applyFont="1" applyFill="1" applyBorder="1" applyAlignment="1">
      <alignment horizontal="center" vertical="center"/>
    </xf>
    <xf numFmtId="0" fontId="25" fillId="35" borderId="11" xfId="0" applyFont="1" applyFill="1" applyBorder="1" applyAlignment="1" applyProtection="1">
      <alignment horizontal="center" vertical="center"/>
    </xf>
    <xf numFmtId="0" fontId="25" fillId="35" borderId="10" xfId="0" applyFont="1" applyFill="1" applyBorder="1" applyAlignment="1" applyProtection="1">
      <alignment horizontal="center" vertical="center"/>
    </xf>
    <xf numFmtId="0" fontId="25" fillId="35" borderId="9" xfId="0" applyFont="1" applyFill="1" applyBorder="1" applyAlignment="1" applyProtection="1">
      <alignment horizontal="center" vertical="center"/>
    </xf>
    <xf numFmtId="0" fontId="26" fillId="2" borderId="15" xfId="0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 applyProtection="1">
      <alignment horizontal="center" vertical="center"/>
    </xf>
    <xf numFmtId="0" fontId="26" fillId="2" borderId="69" xfId="0" applyFont="1" applyFill="1" applyBorder="1" applyAlignment="1" applyProtection="1">
      <alignment horizontal="center" vertical="center"/>
    </xf>
    <xf numFmtId="0" fontId="26" fillId="2" borderId="81" xfId="0" applyFont="1" applyFill="1" applyBorder="1" applyAlignment="1" applyProtection="1">
      <alignment horizontal="center" vertical="center"/>
    </xf>
    <xf numFmtId="0" fontId="26" fillId="2" borderId="82" xfId="0" applyFont="1" applyFill="1" applyBorder="1" applyAlignment="1" applyProtection="1">
      <alignment horizontal="center" vertical="center"/>
    </xf>
    <xf numFmtId="0" fontId="26" fillId="2" borderId="83" xfId="0" applyFont="1" applyFill="1" applyBorder="1" applyAlignment="1" applyProtection="1">
      <alignment horizontal="center" vertical="center"/>
    </xf>
    <xf numFmtId="0" fontId="33" fillId="2" borderId="13" xfId="0" applyFont="1" applyFill="1" applyBorder="1" applyAlignment="1" applyProtection="1">
      <alignment horizontal="center" vertical="center"/>
    </xf>
    <xf numFmtId="0" fontId="33" fillId="2" borderId="17" xfId="0" applyFont="1" applyFill="1" applyBorder="1" applyAlignment="1" applyProtection="1">
      <alignment horizontal="center" vertical="center"/>
    </xf>
    <xf numFmtId="0" fontId="33" fillId="2" borderId="70" xfId="0" applyFont="1" applyFill="1" applyBorder="1" applyAlignment="1" applyProtection="1">
      <alignment horizontal="center" vertical="center"/>
    </xf>
    <xf numFmtId="0" fontId="33" fillId="3" borderId="7" xfId="0" applyFont="1" applyFill="1" applyBorder="1" applyAlignment="1" applyProtection="1">
      <alignment horizontal="center" vertical="center"/>
    </xf>
    <xf numFmtId="0" fontId="33" fillId="3" borderId="69" xfId="0" applyFont="1" applyFill="1" applyBorder="1" applyAlignment="1" applyProtection="1">
      <alignment horizontal="center" vertical="center"/>
    </xf>
    <xf numFmtId="0" fontId="38" fillId="3" borderId="80" xfId="0" applyFont="1" applyFill="1" applyBorder="1" applyAlignment="1" applyProtection="1">
      <alignment horizontal="center" vertical="center"/>
      <protection locked="0"/>
    </xf>
    <xf numFmtId="0" fontId="38" fillId="3" borderId="79" xfId="0" applyFont="1" applyFill="1" applyBorder="1" applyAlignment="1" applyProtection="1">
      <alignment horizontal="center" vertical="center"/>
      <protection locked="0"/>
    </xf>
    <xf numFmtId="0" fontId="26" fillId="2" borderId="31" xfId="0" applyFont="1" applyFill="1" applyBorder="1" applyAlignment="1" applyProtection="1">
      <alignment horizontal="center" vertical="center"/>
    </xf>
    <xf numFmtId="0" fontId="26" fillId="2" borderId="35" xfId="0" applyFont="1" applyFill="1" applyBorder="1" applyAlignment="1" applyProtection="1">
      <alignment horizontal="center" vertical="center"/>
    </xf>
    <xf numFmtId="0" fontId="26" fillId="2" borderId="32" xfId="0" applyFont="1" applyFill="1" applyBorder="1" applyAlignment="1" applyProtection="1">
      <alignment horizontal="center" vertical="center"/>
    </xf>
    <xf numFmtId="0" fontId="26" fillId="2" borderId="34" xfId="0" applyFont="1" applyFill="1" applyBorder="1" applyAlignment="1" applyProtection="1">
      <alignment horizontal="center" vertical="center"/>
    </xf>
    <xf numFmtId="0" fontId="26" fillId="2" borderId="36" xfId="0" applyFont="1" applyFill="1" applyBorder="1" applyAlignment="1" applyProtection="1">
      <alignment horizontal="center" vertical="center"/>
    </xf>
    <xf numFmtId="0" fontId="26" fillId="2" borderId="12" xfId="0" applyFont="1" applyFill="1" applyBorder="1" applyAlignment="1" applyProtection="1">
      <alignment horizontal="center" vertical="center"/>
    </xf>
    <xf numFmtId="0" fontId="33" fillId="2" borderId="31" xfId="0" applyFont="1" applyFill="1" applyBorder="1" applyAlignment="1" applyProtection="1">
      <alignment horizontal="center" vertical="center"/>
    </xf>
    <xf numFmtId="0" fontId="33" fillId="2" borderId="35" xfId="0" applyFont="1" applyFill="1" applyBorder="1" applyAlignment="1" applyProtection="1">
      <alignment horizontal="center" vertical="center"/>
    </xf>
    <xf numFmtId="0" fontId="33" fillId="2" borderId="32" xfId="0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3" borderId="4" xfId="0" applyFont="1" applyFill="1" applyBorder="1" applyAlignment="1" applyProtection="1">
      <alignment horizontal="center" vertical="center"/>
    </xf>
    <xf numFmtId="0" fontId="31" fillId="3" borderId="19" xfId="0" applyFont="1" applyFill="1" applyBorder="1" applyAlignment="1" applyProtection="1">
      <alignment horizontal="center" vertical="center"/>
    </xf>
    <xf numFmtId="0" fontId="35" fillId="3" borderId="88" xfId="0" applyFont="1" applyFill="1" applyBorder="1" applyAlignment="1">
      <alignment horizontal="center" vertical="center"/>
    </xf>
    <xf numFmtId="0" fontId="35" fillId="3" borderId="89" xfId="0" applyFont="1" applyFill="1" applyBorder="1" applyAlignment="1">
      <alignment horizontal="center" vertical="center"/>
    </xf>
    <xf numFmtId="0" fontId="35" fillId="3" borderId="91" xfId="0" applyFont="1" applyFill="1" applyBorder="1" applyAlignment="1">
      <alignment horizontal="center" vertical="center"/>
    </xf>
    <xf numFmtId="0" fontId="35" fillId="3" borderId="92" xfId="0" applyFont="1" applyFill="1" applyBorder="1" applyAlignment="1">
      <alignment horizontal="center" vertical="center"/>
    </xf>
    <xf numFmtId="0" fontId="35" fillId="3" borderId="52" xfId="0" applyFont="1" applyFill="1" applyBorder="1" applyAlignment="1">
      <alignment horizontal="center" vertical="center"/>
    </xf>
    <xf numFmtId="0" fontId="35" fillId="3" borderId="53" xfId="0" applyFont="1" applyFill="1" applyBorder="1" applyAlignment="1">
      <alignment horizontal="center" vertical="center"/>
    </xf>
    <xf numFmtId="0" fontId="35" fillId="3" borderId="56" xfId="0" applyFont="1" applyFill="1" applyBorder="1" applyAlignment="1">
      <alignment horizontal="center" vertical="center"/>
    </xf>
    <xf numFmtId="0" fontId="35" fillId="3" borderId="57" xfId="0" applyFont="1" applyFill="1" applyBorder="1" applyAlignment="1">
      <alignment horizontal="center" vertical="center"/>
    </xf>
    <xf numFmtId="176" fontId="39" fillId="0" borderId="77" xfId="1" applyNumberFormat="1" applyFont="1" applyBorder="1" applyAlignment="1">
      <alignment horizontal="center" vertical="center"/>
    </xf>
    <xf numFmtId="10" fontId="39" fillId="0" borderId="5" xfId="51" applyNumberFormat="1" applyFont="1" applyBorder="1" applyAlignment="1">
      <alignment horizontal="center" vertical="center"/>
    </xf>
    <xf numFmtId="176" fontId="35" fillId="3" borderId="4" xfId="0" applyNumberFormat="1" applyFont="1" applyFill="1" applyBorder="1" applyAlignment="1">
      <alignment horizontal="center" vertical="center"/>
    </xf>
    <xf numFmtId="10" fontId="39" fillId="0" borderId="18" xfId="51" applyNumberFormat="1" applyFont="1" applyBorder="1" applyAlignment="1">
      <alignment horizontal="center" vertical="center"/>
    </xf>
    <xf numFmtId="176" fontId="39" fillId="0" borderId="76" xfId="1" applyNumberFormat="1" applyFont="1" applyBorder="1" applyAlignment="1">
      <alignment horizontal="center" vertical="center"/>
    </xf>
    <xf numFmtId="176" fontId="35" fillId="3" borderId="2" xfId="0" applyNumberFormat="1" applyFont="1" applyFill="1" applyBorder="1" applyAlignment="1">
      <alignment horizontal="center" vertical="center"/>
    </xf>
    <xf numFmtId="176" fontId="39" fillId="0" borderId="47" xfId="1" applyNumberFormat="1" applyFont="1" applyBorder="1" applyAlignment="1">
      <alignment horizontal="center" vertical="center"/>
    </xf>
    <xf numFmtId="176" fontId="35" fillId="3" borderId="5" xfId="0" applyNumberFormat="1" applyFont="1" applyFill="1" applyBorder="1" applyAlignment="1">
      <alignment horizontal="center" vertical="center"/>
    </xf>
    <xf numFmtId="10" fontId="39" fillId="0" borderId="4" xfId="51" applyNumberFormat="1" applyFont="1" applyBorder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/>
    </xf>
    <xf numFmtId="10" fontId="39" fillId="0" borderId="19" xfId="1" applyNumberFormat="1" applyFont="1" applyBorder="1" applyAlignment="1">
      <alignment horizontal="center" vertical="center"/>
    </xf>
    <xf numFmtId="10" fontId="39" fillId="0" borderId="2" xfId="51" applyNumberFormat="1" applyFont="1" applyBorder="1" applyAlignment="1">
      <alignment horizontal="center" vertical="center"/>
    </xf>
    <xf numFmtId="176" fontId="35" fillId="0" borderId="2" xfId="0" applyNumberFormat="1" applyFont="1" applyBorder="1" applyAlignment="1">
      <alignment horizontal="center" vertical="center"/>
    </xf>
    <xf numFmtId="10" fontId="39" fillId="0" borderId="20" xfId="1" applyNumberFormat="1" applyFont="1" applyBorder="1" applyAlignment="1">
      <alignment horizontal="center" vertical="center"/>
    </xf>
    <xf numFmtId="176" fontId="39" fillId="0" borderId="5" xfId="1" applyNumberFormat="1" applyFont="1" applyBorder="1" applyAlignment="1">
      <alignment horizontal="center" vertical="center"/>
    </xf>
    <xf numFmtId="176" fontId="35" fillId="0" borderId="5" xfId="0" applyNumberFormat="1" applyFont="1" applyBorder="1" applyAlignment="1">
      <alignment horizontal="center" vertical="center"/>
    </xf>
    <xf numFmtId="10" fontId="39" fillId="0" borderId="18" xfId="1" applyNumberFormat="1" applyFont="1" applyBorder="1" applyAlignment="1">
      <alignment horizontal="center" vertical="center"/>
    </xf>
    <xf numFmtId="176" fontId="39" fillId="0" borderId="4" xfId="1" applyNumberFormat="1" applyFont="1" applyBorder="1" applyAlignment="1">
      <alignment horizontal="center" vertical="center"/>
    </xf>
    <xf numFmtId="176" fontId="39" fillId="0" borderId="46" xfId="1" applyNumberFormat="1" applyFont="1" applyBorder="1" applyAlignment="1">
      <alignment horizontal="center" vertical="center"/>
    </xf>
    <xf numFmtId="10" fontId="39" fillId="0" borderId="50" xfId="51" applyNumberFormat="1" applyFont="1" applyBorder="1" applyAlignment="1">
      <alignment horizontal="center" vertical="center"/>
    </xf>
    <xf numFmtId="176" fontId="35" fillId="0" borderId="50" xfId="0" applyNumberFormat="1" applyFont="1" applyBorder="1" applyAlignment="1">
      <alignment horizontal="center" vertical="center"/>
    </xf>
    <xf numFmtId="10" fontId="39" fillId="0" borderId="42" xfId="1" applyNumberFormat="1" applyFont="1" applyBorder="1" applyAlignment="1">
      <alignment horizontal="center" vertical="center"/>
    </xf>
    <xf numFmtId="176" fontId="39" fillId="0" borderId="60" xfId="1" applyNumberFormat="1" applyFont="1" applyBorder="1" applyAlignment="1">
      <alignment horizontal="center" vertical="center"/>
    </xf>
    <xf numFmtId="10" fontId="39" fillId="0" borderId="44" xfId="51" applyNumberFormat="1" applyFont="1" applyBorder="1" applyAlignment="1">
      <alignment horizontal="center" vertical="center"/>
    </xf>
    <xf numFmtId="10" fontId="39" fillId="0" borderId="45" xfId="1" applyNumberFormat="1" applyFont="1" applyBorder="1" applyAlignment="1">
      <alignment horizontal="center" vertical="center"/>
    </xf>
    <xf numFmtId="0" fontId="40" fillId="2" borderId="59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176" fontId="41" fillId="0" borderId="49" xfId="1" applyNumberFormat="1" applyFont="1" applyBorder="1" applyAlignment="1">
      <alignment horizontal="center" vertical="center"/>
    </xf>
    <xf numFmtId="10" fontId="41" fillId="0" borderId="7" xfId="51" applyNumberFormat="1" applyFont="1" applyBorder="1" applyAlignment="1">
      <alignment horizontal="center" vertical="center"/>
    </xf>
    <xf numFmtId="176" fontId="31" fillId="0" borderId="7" xfId="0" applyNumberFormat="1" applyFont="1" applyBorder="1" applyAlignment="1">
      <alignment horizontal="center" vertical="center"/>
    </xf>
    <xf numFmtId="10" fontId="41" fillId="0" borderId="69" xfId="51" applyNumberFormat="1" applyFont="1" applyBorder="1" applyAlignment="1">
      <alignment horizontal="center" vertical="center"/>
    </xf>
    <xf numFmtId="176" fontId="41" fillId="0" borderId="77" xfId="1" applyNumberFormat="1" applyFont="1" applyBorder="1" applyAlignment="1">
      <alignment horizontal="center" vertical="center"/>
    </xf>
    <xf numFmtId="10" fontId="41" fillId="0" borderId="5" xfId="51" applyNumberFormat="1" applyFont="1" applyBorder="1" applyAlignment="1">
      <alignment horizontal="center" vertical="center"/>
    </xf>
    <xf numFmtId="176" fontId="31" fillId="3" borderId="4" xfId="0" applyNumberFormat="1" applyFont="1" applyFill="1" applyBorder="1" applyAlignment="1">
      <alignment horizontal="center" vertical="center"/>
    </xf>
    <xf numFmtId="10" fontId="41" fillId="0" borderId="18" xfId="51" applyNumberFormat="1" applyFont="1" applyBorder="1" applyAlignment="1">
      <alignment horizontal="center" vertical="center"/>
    </xf>
    <xf numFmtId="176" fontId="41" fillId="0" borderId="76" xfId="1" applyNumberFormat="1" applyFont="1" applyBorder="1" applyAlignment="1">
      <alignment horizontal="center" vertical="center"/>
    </xf>
    <xf numFmtId="10" fontId="41" fillId="0" borderId="17" xfId="51" applyNumberFormat="1" applyFont="1" applyBorder="1" applyAlignment="1">
      <alignment horizontal="center" vertical="center"/>
    </xf>
    <xf numFmtId="176" fontId="31" fillId="3" borderId="2" xfId="0" applyNumberFormat="1" applyFont="1" applyFill="1" applyBorder="1" applyAlignment="1">
      <alignment horizontal="center" vertical="center"/>
    </xf>
    <xf numFmtId="10" fontId="41" fillId="0" borderId="70" xfId="51" applyNumberFormat="1" applyFont="1" applyBorder="1" applyAlignment="1">
      <alignment horizontal="center" vertical="center"/>
    </xf>
    <xf numFmtId="10" fontId="41" fillId="0" borderId="4" xfId="51" applyNumberFormat="1" applyFont="1" applyBorder="1" applyAlignment="1">
      <alignment horizontal="center" vertical="center"/>
    </xf>
    <xf numFmtId="176" fontId="31" fillId="0" borderId="4" xfId="0" applyNumberFormat="1" applyFont="1" applyBorder="1" applyAlignment="1">
      <alignment horizontal="center" vertical="center"/>
    </xf>
    <xf numFmtId="10" fontId="41" fillId="0" borderId="19" xfId="1" applyNumberFormat="1" applyFont="1" applyBorder="1" applyAlignment="1">
      <alignment horizontal="center" vertical="center"/>
    </xf>
    <xf numFmtId="3" fontId="35" fillId="0" borderId="14" xfId="0" applyNumberFormat="1" applyFont="1" applyBorder="1" applyAlignment="1">
      <alignment horizontal="center" vertical="center"/>
    </xf>
    <xf numFmtId="176" fontId="41" fillId="0" borderId="47" xfId="1" applyNumberFormat="1" applyFont="1" applyBorder="1" applyAlignment="1">
      <alignment horizontal="center" vertical="center"/>
    </xf>
    <xf numFmtId="176" fontId="31" fillId="0" borderId="5" xfId="0" applyNumberFormat="1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2" fontId="31" fillId="3" borderId="4" xfId="0" applyNumberFormat="1" applyFont="1" applyFill="1" applyBorder="1" applyAlignment="1" applyProtection="1">
      <alignment horizontal="center" vertical="center"/>
    </xf>
    <xf numFmtId="2" fontId="31" fillId="3" borderId="2" xfId="0" applyNumberFormat="1" applyFont="1" applyFill="1" applyBorder="1" applyAlignment="1" applyProtection="1">
      <alignment horizontal="center" vertical="center"/>
    </xf>
  </cellXfs>
  <cellStyles count="53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FF"/>
      <color rgb="FF66FFFF"/>
      <color rgb="FF99FF99"/>
      <color rgb="FF0000FF"/>
      <color rgb="FFCCFFCC"/>
      <color rgb="FF00CCFF"/>
      <color rgb="FFFF00FF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topLeftCell="A75" workbookViewId="0">
      <selection activeCell="B93" sqref="B93:F109"/>
    </sheetView>
  </sheetViews>
  <sheetFormatPr defaultRowHeight="17" x14ac:dyDescent="0.45"/>
  <sheetData>
    <row r="2" spans="2:11" ht="17.5" thickBot="1" x14ac:dyDescent="0.5"/>
    <row r="3" spans="2:11" x14ac:dyDescent="0.45">
      <c r="B3" s="127" t="s">
        <v>8</v>
      </c>
      <c r="C3" s="128"/>
      <c r="D3" s="128"/>
      <c r="E3" s="129"/>
      <c r="F3" s="11"/>
      <c r="G3" s="154" t="s">
        <v>69</v>
      </c>
      <c r="H3" s="155"/>
      <c r="I3" s="155"/>
      <c r="J3" s="156"/>
    </row>
    <row r="4" spans="2:11" x14ac:dyDescent="0.45">
      <c r="B4" s="9" t="s">
        <v>4</v>
      </c>
      <c r="C4" s="11"/>
      <c r="D4" s="11"/>
      <c r="E4" s="10" t="s">
        <v>3</v>
      </c>
      <c r="F4" s="11"/>
      <c r="G4" s="9" t="s">
        <v>4</v>
      </c>
      <c r="H4" s="11"/>
      <c r="I4" s="11"/>
      <c r="J4" s="10" t="s">
        <v>3</v>
      </c>
    </row>
    <row r="5" spans="2:11" x14ac:dyDescent="0.45">
      <c r="B5" s="61">
        <v>134</v>
      </c>
      <c r="C5" s="62">
        <v>771</v>
      </c>
      <c r="D5" s="62">
        <v>673</v>
      </c>
      <c r="E5" s="62">
        <v>1445</v>
      </c>
      <c r="F5" s="62">
        <v>1445</v>
      </c>
      <c r="G5" s="61">
        <v>152</v>
      </c>
      <c r="H5" s="62">
        <v>174</v>
      </c>
      <c r="I5" s="62">
        <v>20</v>
      </c>
      <c r="J5" s="62">
        <v>194</v>
      </c>
      <c r="K5" s="62">
        <v>194</v>
      </c>
    </row>
    <row r="6" spans="2:11" x14ac:dyDescent="0.45">
      <c r="B6" s="61">
        <v>133</v>
      </c>
      <c r="C6" s="62">
        <v>1177</v>
      </c>
      <c r="D6" s="62">
        <v>1154</v>
      </c>
      <c r="E6" s="62">
        <v>2332</v>
      </c>
      <c r="F6" s="62">
        <v>3777</v>
      </c>
      <c r="G6" s="61">
        <v>151</v>
      </c>
      <c r="H6" s="62">
        <v>8</v>
      </c>
      <c r="I6" s="62">
        <v>0</v>
      </c>
      <c r="J6" s="62">
        <v>8</v>
      </c>
      <c r="K6" s="62">
        <v>202</v>
      </c>
    </row>
    <row r="7" spans="2:11" x14ac:dyDescent="0.45">
      <c r="B7" s="61">
        <v>132</v>
      </c>
      <c r="C7" s="62">
        <v>709</v>
      </c>
      <c r="D7" s="62">
        <v>773</v>
      </c>
      <c r="E7" s="62">
        <v>1486</v>
      </c>
      <c r="F7" s="62">
        <v>5263</v>
      </c>
      <c r="G7" s="61">
        <v>150</v>
      </c>
      <c r="H7" s="62">
        <v>7</v>
      </c>
      <c r="I7" s="62">
        <v>3</v>
      </c>
      <c r="J7" s="62">
        <v>10</v>
      </c>
      <c r="K7" s="62">
        <v>212</v>
      </c>
    </row>
    <row r="8" spans="2:11" x14ac:dyDescent="0.45">
      <c r="B8" s="61">
        <v>131</v>
      </c>
      <c r="C8" s="62">
        <v>1137</v>
      </c>
      <c r="D8" s="62">
        <v>1169</v>
      </c>
      <c r="E8" s="62">
        <v>2308</v>
      </c>
      <c r="F8" s="62">
        <v>7571</v>
      </c>
      <c r="G8" s="61">
        <v>149</v>
      </c>
      <c r="H8" s="62">
        <v>273</v>
      </c>
      <c r="I8" s="62">
        <v>52</v>
      </c>
      <c r="J8" s="62">
        <v>326</v>
      </c>
      <c r="K8" s="62">
        <v>538</v>
      </c>
    </row>
    <row r="9" spans="2:11" x14ac:dyDescent="0.45">
      <c r="B9" s="61">
        <v>130</v>
      </c>
      <c r="C9" s="62">
        <v>1542</v>
      </c>
      <c r="D9" s="62">
        <v>1720</v>
      </c>
      <c r="E9" s="62">
        <v>3267</v>
      </c>
      <c r="F9" s="62">
        <v>10838</v>
      </c>
      <c r="G9" s="61">
        <v>148</v>
      </c>
      <c r="H9" s="62">
        <v>162</v>
      </c>
      <c r="I9" s="62">
        <v>22</v>
      </c>
      <c r="J9" s="62">
        <v>184</v>
      </c>
      <c r="K9" s="62">
        <v>722</v>
      </c>
    </row>
    <row r="10" spans="2:11" x14ac:dyDescent="0.45">
      <c r="B10" s="61">
        <v>129</v>
      </c>
      <c r="C10" s="62">
        <v>1710</v>
      </c>
      <c r="D10" s="62">
        <v>2069</v>
      </c>
      <c r="E10" s="62">
        <v>3783</v>
      </c>
      <c r="F10" s="62">
        <v>14621</v>
      </c>
      <c r="G10" s="61">
        <v>147</v>
      </c>
      <c r="H10" s="62">
        <v>55</v>
      </c>
      <c r="I10" s="62">
        <v>10</v>
      </c>
      <c r="J10" s="62">
        <v>65</v>
      </c>
      <c r="K10" s="62">
        <v>787</v>
      </c>
    </row>
    <row r="11" spans="2:11" x14ac:dyDescent="0.45">
      <c r="B11" s="61">
        <v>128</v>
      </c>
      <c r="C11" s="62">
        <v>1299</v>
      </c>
      <c r="D11" s="62">
        <v>1469</v>
      </c>
      <c r="E11" s="62">
        <v>2769</v>
      </c>
      <c r="F11" s="62">
        <v>17390</v>
      </c>
      <c r="G11" s="61">
        <v>146</v>
      </c>
      <c r="H11" s="62">
        <v>102</v>
      </c>
      <c r="I11" s="62">
        <v>22</v>
      </c>
      <c r="J11" s="62">
        <v>124</v>
      </c>
      <c r="K11" s="62">
        <v>911</v>
      </c>
    </row>
    <row r="12" spans="2:11" x14ac:dyDescent="0.45">
      <c r="B12" s="61">
        <v>127</v>
      </c>
      <c r="C12" s="62">
        <v>1856</v>
      </c>
      <c r="D12" s="62">
        <v>2169</v>
      </c>
      <c r="E12" s="62">
        <v>4028</v>
      </c>
      <c r="F12" s="62">
        <v>21418</v>
      </c>
      <c r="G12" s="61">
        <v>145</v>
      </c>
      <c r="H12" s="62">
        <v>709</v>
      </c>
      <c r="I12" s="62">
        <v>239</v>
      </c>
      <c r="J12" s="62">
        <v>951</v>
      </c>
      <c r="K12" s="62">
        <v>1862</v>
      </c>
    </row>
    <row r="13" spans="2:11" x14ac:dyDescent="0.45">
      <c r="B13" s="61">
        <v>126</v>
      </c>
      <c r="C13" s="62">
        <v>1783</v>
      </c>
      <c r="D13" s="62">
        <v>2063</v>
      </c>
      <c r="E13" s="62">
        <v>3854</v>
      </c>
      <c r="F13" s="62">
        <v>25272</v>
      </c>
      <c r="G13" s="61">
        <v>144</v>
      </c>
      <c r="H13" s="62">
        <v>245</v>
      </c>
      <c r="I13" s="62">
        <v>90</v>
      </c>
      <c r="J13" s="62">
        <v>335</v>
      </c>
      <c r="K13" s="62">
        <v>2197</v>
      </c>
    </row>
    <row r="14" spans="2:11" x14ac:dyDescent="0.45">
      <c r="B14" s="61">
        <v>125</v>
      </c>
      <c r="C14" s="62">
        <v>2212</v>
      </c>
      <c r="D14" s="62">
        <v>2612</v>
      </c>
      <c r="E14" s="62">
        <v>4828</v>
      </c>
      <c r="F14" s="62">
        <v>30100</v>
      </c>
      <c r="G14" s="61">
        <v>143</v>
      </c>
      <c r="H14" s="62">
        <v>143</v>
      </c>
      <c r="I14" s="62">
        <v>49</v>
      </c>
      <c r="J14" s="62">
        <v>192</v>
      </c>
      <c r="K14" s="62">
        <v>2389</v>
      </c>
    </row>
    <row r="15" spans="2:11" x14ac:dyDescent="0.45">
      <c r="B15" s="61">
        <v>124</v>
      </c>
      <c r="C15" s="62">
        <v>2227</v>
      </c>
      <c r="D15" s="62">
        <v>2616</v>
      </c>
      <c r="E15" s="62">
        <v>4849</v>
      </c>
      <c r="F15" s="62">
        <v>34949</v>
      </c>
      <c r="G15" s="61">
        <v>142</v>
      </c>
      <c r="H15" s="62">
        <v>458</v>
      </c>
      <c r="I15" s="62">
        <v>188</v>
      </c>
      <c r="J15" s="62">
        <v>647</v>
      </c>
      <c r="K15" s="62">
        <v>3036</v>
      </c>
    </row>
    <row r="16" spans="2:11" x14ac:dyDescent="0.45">
      <c r="B16" s="61">
        <v>123</v>
      </c>
      <c r="C16" s="62">
        <v>2004</v>
      </c>
      <c r="D16" s="62">
        <v>2480</v>
      </c>
      <c r="E16" s="62">
        <v>4487</v>
      </c>
      <c r="F16" s="62">
        <v>39436</v>
      </c>
      <c r="G16" s="61">
        <v>141</v>
      </c>
      <c r="H16" s="62">
        <v>1355</v>
      </c>
      <c r="I16" s="62">
        <v>472</v>
      </c>
      <c r="J16" s="62">
        <v>1830</v>
      </c>
      <c r="K16" s="62">
        <v>4866</v>
      </c>
    </row>
    <row r="17" spans="2:11" x14ac:dyDescent="0.45">
      <c r="B17" s="61">
        <v>122</v>
      </c>
      <c r="C17" s="62">
        <v>2059</v>
      </c>
      <c r="D17" s="62">
        <v>2514</v>
      </c>
      <c r="E17" s="62">
        <v>4582</v>
      </c>
      <c r="F17" s="62">
        <v>44018</v>
      </c>
      <c r="G17" s="61">
        <v>140</v>
      </c>
      <c r="H17" s="62">
        <v>461</v>
      </c>
      <c r="I17" s="62">
        <v>198</v>
      </c>
      <c r="J17" s="62">
        <v>659</v>
      </c>
      <c r="K17" s="62">
        <v>5525</v>
      </c>
    </row>
    <row r="18" spans="2:11" x14ac:dyDescent="0.45">
      <c r="B18" s="61">
        <v>121</v>
      </c>
      <c r="C18" s="62">
        <v>2669</v>
      </c>
      <c r="D18" s="62">
        <v>3234</v>
      </c>
      <c r="E18" s="62">
        <v>5913</v>
      </c>
      <c r="F18" s="62">
        <v>49931</v>
      </c>
      <c r="G18" s="61">
        <v>139</v>
      </c>
      <c r="H18" s="62">
        <v>558</v>
      </c>
      <c r="I18" s="62">
        <v>228</v>
      </c>
      <c r="J18" s="62">
        <v>787</v>
      </c>
      <c r="K18" s="62">
        <v>6312</v>
      </c>
    </row>
    <row r="19" spans="2:11" x14ac:dyDescent="0.45">
      <c r="B19" s="61">
        <v>120</v>
      </c>
      <c r="C19" s="62">
        <v>2427</v>
      </c>
      <c r="D19" s="62">
        <v>3001</v>
      </c>
      <c r="E19" s="62">
        <v>5433</v>
      </c>
      <c r="F19" s="62">
        <v>55364</v>
      </c>
      <c r="G19" s="61">
        <v>138</v>
      </c>
      <c r="H19" s="62">
        <v>1586</v>
      </c>
      <c r="I19" s="62">
        <v>713</v>
      </c>
      <c r="J19" s="62">
        <v>2302</v>
      </c>
      <c r="K19" s="62">
        <v>8614</v>
      </c>
    </row>
    <row r="20" spans="2:11" x14ac:dyDescent="0.45">
      <c r="B20" s="61">
        <v>119</v>
      </c>
      <c r="C20" s="62">
        <v>2041</v>
      </c>
      <c r="D20" s="62">
        <v>2483</v>
      </c>
      <c r="E20" s="62">
        <v>4531</v>
      </c>
      <c r="F20" s="62">
        <v>59895</v>
      </c>
      <c r="G20" s="61">
        <v>137</v>
      </c>
      <c r="H20" s="62">
        <v>1453</v>
      </c>
      <c r="I20" s="62">
        <v>692</v>
      </c>
      <c r="J20" s="62">
        <v>2147</v>
      </c>
      <c r="K20" s="62">
        <v>10761</v>
      </c>
    </row>
    <row r="21" spans="2:11" x14ac:dyDescent="0.45">
      <c r="B21" s="61">
        <v>118</v>
      </c>
      <c r="C21" s="62">
        <v>2531</v>
      </c>
      <c r="D21" s="62">
        <v>3073</v>
      </c>
      <c r="E21" s="62">
        <v>5607</v>
      </c>
      <c r="F21" s="62">
        <v>65502</v>
      </c>
      <c r="G21" s="61">
        <v>136</v>
      </c>
      <c r="H21" s="62">
        <v>705</v>
      </c>
      <c r="I21" s="62">
        <v>314</v>
      </c>
      <c r="J21" s="62">
        <v>1020</v>
      </c>
      <c r="K21" s="62">
        <v>11781</v>
      </c>
    </row>
    <row r="22" spans="2:11" x14ac:dyDescent="0.45">
      <c r="B22" s="61">
        <v>117</v>
      </c>
      <c r="C22" s="62">
        <v>2552</v>
      </c>
      <c r="D22" s="62">
        <v>3081</v>
      </c>
      <c r="E22" s="62">
        <v>5637</v>
      </c>
      <c r="F22" s="62">
        <v>71139</v>
      </c>
      <c r="G22" s="61">
        <v>135</v>
      </c>
      <c r="H22" s="62">
        <v>1526</v>
      </c>
      <c r="I22" s="62">
        <v>774</v>
      </c>
      <c r="J22" s="62">
        <v>2301</v>
      </c>
      <c r="K22" s="62">
        <v>14082</v>
      </c>
    </row>
    <row r="23" spans="2:11" x14ac:dyDescent="0.45">
      <c r="B23" s="61">
        <v>116</v>
      </c>
      <c r="C23" s="62">
        <v>2679</v>
      </c>
      <c r="D23" s="62">
        <v>3113</v>
      </c>
      <c r="E23" s="62">
        <v>5797</v>
      </c>
      <c r="F23" s="62">
        <v>76936</v>
      </c>
      <c r="G23" s="61">
        <v>134</v>
      </c>
      <c r="H23" s="62">
        <v>2127</v>
      </c>
      <c r="I23" s="62">
        <v>1032</v>
      </c>
      <c r="J23" s="62">
        <v>3161</v>
      </c>
      <c r="K23" s="62">
        <v>17243</v>
      </c>
    </row>
    <row r="24" spans="2:11" x14ac:dyDescent="0.45">
      <c r="B24" s="61">
        <v>115</v>
      </c>
      <c r="C24" s="62">
        <v>2544</v>
      </c>
      <c r="D24" s="62">
        <v>2886</v>
      </c>
      <c r="E24" s="62">
        <v>5438</v>
      </c>
      <c r="F24" s="62">
        <v>82374</v>
      </c>
      <c r="G24" s="61">
        <v>133</v>
      </c>
      <c r="H24" s="62">
        <v>461</v>
      </c>
      <c r="I24" s="62">
        <v>227</v>
      </c>
      <c r="J24" s="62">
        <v>688</v>
      </c>
      <c r="K24" s="62">
        <v>17931</v>
      </c>
    </row>
    <row r="25" spans="2:11" x14ac:dyDescent="0.45">
      <c r="B25" s="61">
        <v>114</v>
      </c>
      <c r="C25" s="62">
        <v>2185</v>
      </c>
      <c r="D25" s="62">
        <v>2527</v>
      </c>
      <c r="E25" s="62">
        <v>4717</v>
      </c>
      <c r="F25" s="62">
        <v>87091</v>
      </c>
      <c r="G25" s="61">
        <v>132</v>
      </c>
      <c r="H25" s="62">
        <v>1840</v>
      </c>
      <c r="I25" s="62">
        <v>1025</v>
      </c>
      <c r="J25" s="62">
        <v>2868</v>
      </c>
      <c r="K25" s="62">
        <v>20799</v>
      </c>
    </row>
    <row r="26" spans="2:11" x14ac:dyDescent="0.45">
      <c r="B26" s="61">
        <v>113</v>
      </c>
      <c r="C26" s="62">
        <v>2529</v>
      </c>
      <c r="D26" s="62">
        <v>3038</v>
      </c>
      <c r="E26" s="62">
        <v>5577</v>
      </c>
      <c r="F26" s="62">
        <v>92668</v>
      </c>
      <c r="G26" s="61">
        <v>131</v>
      </c>
      <c r="H26" s="62">
        <v>2210</v>
      </c>
      <c r="I26" s="62">
        <v>1187</v>
      </c>
      <c r="J26" s="62">
        <v>3400</v>
      </c>
      <c r="K26" s="62">
        <v>24199</v>
      </c>
    </row>
    <row r="27" spans="2:11" x14ac:dyDescent="0.45">
      <c r="B27" s="61">
        <v>112</v>
      </c>
      <c r="C27" s="62">
        <v>2483</v>
      </c>
      <c r="D27" s="62">
        <v>3013</v>
      </c>
      <c r="E27" s="62">
        <v>5499</v>
      </c>
      <c r="F27" s="62">
        <v>98167</v>
      </c>
      <c r="G27" s="61">
        <v>130</v>
      </c>
      <c r="H27" s="62">
        <v>652</v>
      </c>
      <c r="I27" s="62">
        <v>485</v>
      </c>
      <c r="J27" s="62">
        <v>1138</v>
      </c>
      <c r="K27" s="62">
        <v>25337</v>
      </c>
    </row>
    <row r="28" spans="2:11" x14ac:dyDescent="0.45">
      <c r="B28" s="61">
        <v>111</v>
      </c>
      <c r="C28" s="62">
        <v>2364</v>
      </c>
      <c r="D28" s="62">
        <v>2751</v>
      </c>
      <c r="E28" s="62">
        <v>5121</v>
      </c>
      <c r="F28" s="62">
        <v>103288</v>
      </c>
      <c r="G28" s="61">
        <v>129</v>
      </c>
      <c r="H28" s="62">
        <v>1551</v>
      </c>
      <c r="I28" s="62">
        <v>1025</v>
      </c>
      <c r="J28" s="62">
        <v>2581</v>
      </c>
      <c r="K28" s="62">
        <v>27918</v>
      </c>
    </row>
    <row r="29" spans="2:11" x14ac:dyDescent="0.45">
      <c r="B29" s="61">
        <v>110</v>
      </c>
      <c r="C29" s="62">
        <v>2350</v>
      </c>
      <c r="D29" s="62">
        <v>2784</v>
      </c>
      <c r="E29" s="62">
        <v>5138</v>
      </c>
      <c r="F29" s="62">
        <v>108426</v>
      </c>
      <c r="G29" s="61">
        <v>128</v>
      </c>
      <c r="H29" s="62">
        <v>2562</v>
      </c>
      <c r="I29" s="62">
        <v>1603</v>
      </c>
      <c r="J29" s="62">
        <v>4169</v>
      </c>
      <c r="K29" s="62">
        <v>32087</v>
      </c>
    </row>
    <row r="30" spans="2:11" x14ac:dyDescent="0.45">
      <c r="B30" s="61">
        <v>109</v>
      </c>
      <c r="C30" s="62">
        <v>2220</v>
      </c>
      <c r="D30" s="62">
        <v>2553</v>
      </c>
      <c r="E30" s="62">
        <v>4779</v>
      </c>
      <c r="F30" s="62">
        <v>113205</v>
      </c>
      <c r="G30" s="61">
        <v>127</v>
      </c>
      <c r="H30" s="62">
        <v>907</v>
      </c>
      <c r="I30" s="62">
        <v>778</v>
      </c>
      <c r="J30" s="62">
        <v>1685</v>
      </c>
      <c r="K30" s="62">
        <v>33772</v>
      </c>
    </row>
    <row r="31" spans="2:11" x14ac:dyDescent="0.45">
      <c r="B31" s="61">
        <v>108</v>
      </c>
      <c r="C31" s="62">
        <v>2309</v>
      </c>
      <c r="D31" s="62">
        <v>2678</v>
      </c>
      <c r="E31" s="62">
        <v>4995</v>
      </c>
      <c r="F31" s="62">
        <v>118200</v>
      </c>
      <c r="G31" s="61">
        <v>126</v>
      </c>
      <c r="H31" s="62">
        <v>1034</v>
      </c>
      <c r="I31" s="62">
        <v>671</v>
      </c>
      <c r="J31" s="62">
        <v>1705</v>
      </c>
      <c r="K31" s="62">
        <v>35477</v>
      </c>
    </row>
    <row r="32" spans="2:11" x14ac:dyDescent="0.45">
      <c r="B32" s="61">
        <v>107</v>
      </c>
      <c r="C32" s="62">
        <v>2275</v>
      </c>
      <c r="D32" s="62">
        <v>2582</v>
      </c>
      <c r="E32" s="62">
        <v>4869</v>
      </c>
      <c r="F32" s="62">
        <v>123069</v>
      </c>
      <c r="G32" s="61">
        <v>125</v>
      </c>
      <c r="H32" s="62">
        <v>3046</v>
      </c>
      <c r="I32" s="62">
        <v>2283</v>
      </c>
      <c r="J32" s="62">
        <v>5340</v>
      </c>
      <c r="K32" s="62">
        <v>40817</v>
      </c>
    </row>
    <row r="33" spans="2:11" x14ac:dyDescent="0.45">
      <c r="B33" s="61">
        <v>106</v>
      </c>
      <c r="C33" s="62">
        <v>2155</v>
      </c>
      <c r="D33" s="62">
        <v>2498</v>
      </c>
      <c r="E33" s="62">
        <v>4656</v>
      </c>
      <c r="F33" s="62">
        <v>127725</v>
      </c>
      <c r="G33" s="61">
        <v>124</v>
      </c>
      <c r="H33" s="62">
        <v>1410</v>
      </c>
      <c r="I33" s="62">
        <v>1187</v>
      </c>
      <c r="J33" s="62">
        <v>2600</v>
      </c>
      <c r="K33" s="62">
        <v>43417</v>
      </c>
    </row>
    <row r="34" spans="2:11" x14ac:dyDescent="0.45">
      <c r="B34" s="61">
        <v>105</v>
      </c>
      <c r="C34" s="62">
        <v>2057</v>
      </c>
      <c r="D34" s="62">
        <v>2293</v>
      </c>
      <c r="E34" s="62">
        <v>4353</v>
      </c>
      <c r="F34" s="62">
        <v>132078</v>
      </c>
      <c r="G34" s="61">
        <v>123</v>
      </c>
      <c r="H34" s="62">
        <v>1094</v>
      </c>
      <c r="I34" s="62">
        <v>788</v>
      </c>
      <c r="J34" s="62">
        <v>1884</v>
      </c>
      <c r="K34" s="62">
        <v>45301</v>
      </c>
    </row>
    <row r="35" spans="2:11" x14ac:dyDescent="0.45">
      <c r="B35" s="61">
        <v>104</v>
      </c>
      <c r="C35" s="62">
        <v>2000</v>
      </c>
      <c r="D35" s="62">
        <v>2281</v>
      </c>
      <c r="E35" s="62">
        <v>4287</v>
      </c>
      <c r="F35" s="62">
        <v>136365</v>
      </c>
      <c r="G35" s="61">
        <v>122</v>
      </c>
      <c r="H35" s="62">
        <v>2279</v>
      </c>
      <c r="I35" s="62">
        <v>1803</v>
      </c>
      <c r="J35" s="62">
        <v>4088</v>
      </c>
      <c r="K35" s="62">
        <v>49389</v>
      </c>
    </row>
    <row r="36" spans="2:11" x14ac:dyDescent="0.45">
      <c r="B36" s="61">
        <v>103</v>
      </c>
      <c r="C36" s="62">
        <v>2230</v>
      </c>
      <c r="D36" s="62">
        <v>2370</v>
      </c>
      <c r="E36" s="62">
        <v>4605</v>
      </c>
      <c r="F36" s="62">
        <v>140970</v>
      </c>
      <c r="G36" s="61">
        <v>121</v>
      </c>
      <c r="H36" s="62">
        <v>2185</v>
      </c>
      <c r="I36" s="62">
        <v>2257</v>
      </c>
      <c r="J36" s="62">
        <v>4447</v>
      </c>
      <c r="K36" s="62">
        <v>53836</v>
      </c>
    </row>
    <row r="37" spans="2:11" x14ac:dyDescent="0.45">
      <c r="B37" s="61">
        <v>102</v>
      </c>
      <c r="C37" s="62">
        <v>1943</v>
      </c>
      <c r="D37" s="62">
        <v>2083</v>
      </c>
      <c r="E37" s="62">
        <v>4034</v>
      </c>
      <c r="F37" s="62">
        <v>145004</v>
      </c>
      <c r="G37" s="61">
        <v>120</v>
      </c>
      <c r="H37" s="62">
        <v>1213</v>
      </c>
      <c r="I37" s="62">
        <v>973</v>
      </c>
      <c r="J37" s="62">
        <v>2191</v>
      </c>
      <c r="K37" s="62">
        <v>56027</v>
      </c>
    </row>
    <row r="38" spans="2:11" x14ac:dyDescent="0.45">
      <c r="B38" s="61">
        <v>101</v>
      </c>
      <c r="C38" s="62">
        <v>1772</v>
      </c>
      <c r="D38" s="62">
        <v>1877</v>
      </c>
      <c r="E38" s="62">
        <v>3655</v>
      </c>
      <c r="F38" s="62">
        <v>148659</v>
      </c>
      <c r="G38" s="61">
        <v>119</v>
      </c>
      <c r="H38" s="62">
        <v>2219</v>
      </c>
      <c r="I38" s="62">
        <v>1741</v>
      </c>
      <c r="J38" s="62">
        <v>3966</v>
      </c>
      <c r="K38" s="62">
        <v>59993</v>
      </c>
    </row>
    <row r="39" spans="2:11" x14ac:dyDescent="0.45">
      <c r="B39" s="61">
        <v>100</v>
      </c>
      <c r="C39" s="62">
        <v>1943</v>
      </c>
      <c r="D39" s="62">
        <v>2085</v>
      </c>
      <c r="E39" s="62">
        <v>4036</v>
      </c>
      <c r="F39" s="62">
        <v>152695</v>
      </c>
      <c r="G39" s="61">
        <v>118</v>
      </c>
      <c r="H39" s="62">
        <v>2145</v>
      </c>
      <c r="I39" s="62">
        <v>2198</v>
      </c>
      <c r="J39" s="62">
        <v>4345</v>
      </c>
      <c r="K39" s="62">
        <v>64338</v>
      </c>
    </row>
    <row r="40" spans="2:11" x14ac:dyDescent="0.45">
      <c r="B40" s="61">
        <v>99</v>
      </c>
      <c r="C40" s="62">
        <v>1919</v>
      </c>
      <c r="D40" s="62">
        <v>1877</v>
      </c>
      <c r="E40" s="62">
        <v>3800</v>
      </c>
      <c r="F40" s="62">
        <v>156495</v>
      </c>
      <c r="G40" s="61">
        <v>117</v>
      </c>
      <c r="H40" s="62">
        <v>1239</v>
      </c>
      <c r="I40" s="62">
        <v>1064</v>
      </c>
      <c r="J40" s="62">
        <v>2308</v>
      </c>
      <c r="K40" s="62">
        <v>66646</v>
      </c>
    </row>
    <row r="41" spans="2:11" x14ac:dyDescent="0.45">
      <c r="B41" s="61">
        <v>98</v>
      </c>
      <c r="C41" s="62">
        <v>1682</v>
      </c>
      <c r="D41" s="62">
        <v>1846</v>
      </c>
      <c r="E41" s="62">
        <v>3537</v>
      </c>
      <c r="F41" s="62">
        <v>160032</v>
      </c>
      <c r="G41" s="61">
        <v>116</v>
      </c>
      <c r="H41" s="62">
        <v>2590</v>
      </c>
      <c r="I41" s="62">
        <v>2440</v>
      </c>
      <c r="J41" s="62">
        <v>5037</v>
      </c>
      <c r="K41" s="62">
        <v>71683</v>
      </c>
    </row>
    <row r="42" spans="2:11" x14ac:dyDescent="0.45">
      <c r="B42" s="61">
        <v>97</v>
      </c>
      <c r="C42" s="62">
        <v>1694</v>
      </c>
      <c r="D42" s="62">
        <v>1776</v>
      </c>
      <c r="E42" s="62">
        <v>3474</v>
      </c>
      <c r="F42" s="62">
        <v>163506</v>
      </c>
      <c r="G42" s="61">
        <v>115</v>
      </c>
      <c r="H42" s="62">
        <v>1902</v>
      </c>
      <c r="I42" s="62">
        <v>1940</v>
      </c>
      <c r="J42" s="62">
        <v>3845</v>
      </c>
      <c r="K42" s="62">
        <v>75528</v>
      </c>
    </row>
    <row r="43" spans="2:11" x14ac:dyDescent="0.45">
      <c r="B43" s="61">
        <v>96</v>
      </c>
      <c r="C43" s="62">
        <v>1707</v>
      </c>
      <c r="D43" s="62">
        <v>1732</v>
      </c>
      <c r="E43" s="62">
        <v>3445</v>
      </c>
      <c r="F43" s="62">
        <v>166951</v>
      </c>
      <c r="G43" s="61">
        <v>114</v>
      </c>
      <c r="H43" s="62">
        <v>1001</v>
      </c>
      <c r="I43" s="62">
        <v>1054</v>
      </c>
      <c r="J43" s="62">
        <v>2059</v>
      </c>
      <c r="K43" s="62">
        <v>77587</v>
      </c>
    </row>
    <row r="44" spans="2:11" x14ac:dyDescent="0.45">
      <c r="B44" s="61">
        <v>95</v>
      </c>
      <c r="C44" s="62">
        <v>1519</v>
      </c>
      <c r="D44" s="62">
        <v>1532</v>
      </c>
      <c r="E44" s="62">
        <v>3054</v>
      </c>
      <c r="F44" s="62">
        <v>170005</v>
      </c>
      <c r="G44" s="61">
        <v>113</v>
      </c>
      <c r="H44" s="62">
        <v>2431</v>
      </c>
      <c r="I44" s="62">
        <v>2409</v>
      </c>
      <c r="J44" s="62">
        <v>4848</v>
      </c>
      <c r="K44" s="62">
        <v>82435</v>
      </c>
    </row>
    <row r="45" spans="2:11" x14ac:dyDescent="0.45">
      <c r="B45" s="61">
        <v>94</v>
      </c>
      <c r="C45" s="62">
        <v>1648</v>
      </c>
      <c r="D45" s="62">
        <v>1738</v>
      </c>
      <c r="E45" s="62">
        <v>3391</v>
      </c>
      <c r="F45" s="62">
        <v>173396</v>
      </c>
      <c r="G45" s="61">
        <v>112</v>
      </c>
      <c r="H45" s="62">
        <v>2456</v>
      </c>
      <c r="I45" s="62">
        <v>2475</v>
      </c>
      <c r="J45" s="62">
        <v>4937</v>
      </c>
      <c r="K45" s="62">
        <v>87372</v>
      </c>
    </row>
    <row r="46" spans="2:11" x14ac:dyDescent="0.45">
      <c r="B46" s="61">
        <v>93</v>
      </c>
      <c r="C46" s="62">
        <v>1543</v>
      </c>
      <c r="D46" s="62">
        <v>1603</v>
      </c>
      <c r="E46" s="62">
        <v>3152</v>
      </c>
      <c r="F46" s="62">
        <v>176548</v>
      </c>
      <c r="G46" s="61">
        <v>111</v>
      </c>
      <c r="H46" s="62">
        <v>1108</v>
      </c>
      <c r="I46" s="62">
        <v>1079</v>
      </c>
      <c r="J46" s="62">
        <v>2190</v>
      </c>
      <c r="K46" s="62">
        <v>89562</v>
      </c>
    </row>
    <row r="47" spans="2:11" x14ac:dyDescent="0.45">
      <c r="B47" s="61">
        <v>92</v>
      </c>
      <c r="C47" s="62">
        <v>1486</v>
      </c>
      <c r="D47" s="62">
        <v>1402</v>
      </c>
      <c r="E47" s="62">
        <v>2895</v>
      </c>
      <c r="F47" s="62">
        <v>179443</v>
      </c>
      <c r="G47" s="61">
        <v>110</v>
      </c>
      <c r="H47" s="62">
        <v>1890</v>
      </c>
      <c r="I47" s="62">
        <v>1960</v>
      </c>
      <c r="J47" s="62">
        <v>3855</v>
      </c>
      <c r="K47" s="62">
        <v>93417</v>
      </c>
    </row>
    <row r="48" spans="2:11" x14ac:dyDescent="0.45">
      <c r="B48" s="61">
        <v>91</v>
      </c>
      <c r="C48" s="62">
        <v>1556</v>
      </c>
      <c r="D48" s="62">
        <v>1522</v>
      </c>
      <c r="E48" s="62">
        <v>3082</v>
      </c>
      <c r="F48" s="62">
        <v>182525</v>
      </c>
      <c r="G48" s="61">
        <v>109</v>
      </c>
      <c r="H48" s="62">
        <v>2282</v>
      </c>
      <c r="I48" s="62">
        <v>2605</v>
      </c>
      <c r="J48" s="62">
        <v>4896</v>
      </c>
      <c r="K48" s="62">
        <v>98313</v>
      </c>
    </row>
    <row r="49" spans="2:11" x14ac:dyDescent="0.45">
      <c r="B49" s="61">
        <v>90</v>
      </c>
      <c r="C49" s="62">
        <v>1455</v>
      </c>
      <c r="D49" s="62">
        <v>1462</v>
      </c>
      <c r="E49" s="62">
        <v>2919</v>
      </c>
      <c r="F49" s="62">
        <v>185444</v>
      </c>
      <c r="G49" s="61">
        <v>108</v>
      </c>
      <c r="H49" s="62">
        <v>1428</v>
      </c>
      <c r="I49" s="62">
        <v>1548</v>
      </c>
      <c r="J49" s="62">
        <v>2980</v>
      </c>
      <c r="K49" s="62">
        <v>101293</v>
      </c>
    </row>
    <row r="50" spans="2:11" x14ac:dyDescent="0.45">
      <c r="B50" s="61">
        <v>89</v>
      </c>
      <c r="C50" s="62">
        <v>1431</v>
      </c>
      <c r="D50" s="62">
        <v>1380</v>
      </c>
      <c r="E50" s="62">
        <v>2814</v>
      </c>
      <c r="F50" s="62">
        <v>188258</v>
      </c>
      <c r="G50" s="61">
        <v>107</v>
      </c>
      <c r="H50" s="62">
        <v>2127</v>
      </c>
      <c r="I50" s="62">
        <v>2333</v>
      </c>
      <c r="J50" s="62">
        <v>4469</v>
      </c>
      <c r="K50" s="62">
        <v>105762</v>
      </c>
    </row>
    <row r="51" spans="2:11" x14ac:dyDescent="0.45">
      <c r="B51" s="61">
        <v>88</v>
      </c>
      <c r="C51" s="62">
        <v>1478</v>
      </c>
      <c r="D51" s="62">
        <v>1442</v>
      </c>
      <c r="E51" s="62">
        <v>2930</v>
      </c>
      <c r="F51" s="62">
        <v>191188</v>
      </c>
      <c r="G51" s="61">
        <v>106</v>
      </c>
      <c r="H51" s="62">
        <v>1675</v>
      </c>
      <c r="I51" s="62">
        <v>1866</v>
      </c>
      <c r="J51" s="62">
        <v>3545</v>
      </c>
      <c r="K51" s="62">
        <v>109307</v>
      </c>
    </row>
    <row r="52" spans="2:11" x14ac:dyDescent="0.45">
      <c r="B52" s="61">
        <v>87</v>
      </c>
      <c r="C52" s="62">
        <v>1361</v>
      </c>
      <c r="D52" s="62">
        <v>1277</v>
      </c>
      <c r="E52" s="62">
        <v>2642</v>
      </c>
      <c r="F52" s="62">
        <v>193830</v>
      </c>
      <c r="G52" s="61">
        <v>105</v>
      </c>
      <c r="H52" s="62">
        <v>1392</v>
      </c>
      <c r="I52" s="62">
        <v>1396</v>
      </c>
      <c r="J52" s="62">
        <v>2792</v>
      </c>
      <c r="K52" s="62">
        <v>112099</v>
      </c>
    </row>
    <row r="53" spans="2:11" x14ac:dyDescent="0.45">
      <c r="B53" s="61">
        <v>86</v>
      </c>
      <c r="C53" s="62">
        <v>1506</v>
      </c>
      <c r="D53" s="62">
        <v>1382</v>
      </c>
      <c r="E53" s="62">
        <v>2891</v>
      </c>
      <c r="F53" s="62">
        <v>196721</v>
      </c>
      <c r="G53" s="61">
        <v>104</v>
      </c>
      <c r="H53" s="62">
        <v>2367</v>
      </c>
      <c r="I53" s="62">
        <v>2824</v>
      </c>
      <c r="J53" s="62">
        <v>5193</v>
      </c>
      <c r="K53" s="62">
        <v>117292</v>
      </c>
    </row>
    <row r="54" spans="2:11" x14ac:dyDescent="0.45">
      <c r="B54" s="61">
        <v>85</v>
      </c>
      <c r="C54" s="62">
        <v>1436</v>
      </c>
      <c r="D54" s="62">
        <v>1258</v>
      </c>
      <c r="E54" s="62">
        <v>2696</v>
      </c>
      <c r="F54" s="62">
        <v>199417</v>
      </c>
      <c r="G54" s="61">
        <v>103</v>
      </c>
      <c r="H54" s="62">
        <v>1588</v>
      </c>
      <c r="I54" s="62">
        <v>1803</v>
      </c>
      <c r="J54" s="62">
        <v>3392</v>
      </c>
      <c r="K54" s="62">
        <v>120684</v>
      </c>
    </row>
    <row r="55" spans="2:11" x14ac:dyDescent="0.45">
      <c r="B55" s="61">
        <v>84</v>
      </c>
      <c r="C55" s="62">
        <v>1384</v>
      </c>
      <c r="D55" s="62">
        <v>1240</v>
      </c>
      <c r="E55" s="62">
        <v>2630</v>
      </c>
      <c r="F55" s="62">
        <v>202047</v>
      </c>
      <c r="G55" s="61">
        <v>102</v>
      </c>
      <c r="H55" s="62">
        <v>1502</v>
      </c>
      <c r="I55" s="62">
        <v>1603</v>
      </c>
      <c r="J55" s="62">
        <v>3113</v>
      </c>
      <c r="K55" s="62">
        <v>123797</v>
      </c>
    </row>
    <row r="56" spans="2:11" x14ac:dyDescent="0.45">
      <c r="B56" s="61">
        <v>83</v>
      </c>
      <c r="C56" s="62">
        <v>1641</v>
      </c>
      <c r="D56" s="62">
        <v>1273</v>
      </c>
      <c r="E56" s="62">
        <v>2919</v>
      </c>
      <c r="F56" s="62">
        <v>204966</v>
      </c>
      <c r="G56" s="61">
        <v>101</v>
      </c>
      <c r="H56" s="62">
        <v>2016</v>
      </c>
      <c r="I56" s="62">
        <v>2256</v>
      </c>
      <c r="J56" s="62">
        <v>4278</v>
      </c>
      <c r="K56" s="62">
        <v>128075</v>
      </c>
    </row>
    <row r="57" spans="2:11" x14ac:dyDescent="0.45">
      <c r="B57" s="61">
        <v>82</v>
      </c>
      <c r="C57" s="62">
        <v>1598</v>
      </c>
      <c r="D57" s="62">
        <v>1326</v>
      </c>
      <c r="E57" s="62">
        <v>2929</v>
      </c>
      <c r="F57" s="62">
        <v>207895</v>
      </c>
      <c r="G57" s="61">
        <v>100</v>
      </c>
      <c r="H57" s="62">
        <v>1482</v>
      </c>
      <c r="I57" s="62">
        <v>1999</v>
      </c>
      <c r="J57" s="62">
        <v>3488</v>
      </c>
      <c r="K57" s="62">
        <v>131563</v>
      </c>
    </row>
    <row r="58" spans="2:11" x14ac:dyDescent="0.45">
      <c r="B58" s="61">
        <v>81</v>
      </c>
      <c r="C58" s="62">
        <v>1480</v>
      </c>
      <c r="D58" s="62">
        <v>1160</v>
      </c>
      <c r="E58" s="62">
        <v>2645</v>
      </c>
      <c r="F58" s="62">
        <v>210540</v>
      </c>
      <c r="G58" s="61">
        <v>99</v>
      </c>
      <c r="H58" s="62">
        <v>1792</v>
      </c>
      <c r="I58" s="62">
        <v>2341</v>
      </c>
      <c r="J58" s="62">
        <v>4143</v>
      </c>
      <c r="K58" s="62">
        <v>135706</v>
      </c>
    </row>
    <row r="59" spans="2:11" x14ac:dyDescent="0.45">
      <c r="B59" s="61">
        <v>80</v>
      </c>
      <c r="C59" s="62">
        <v>1751</v>
      </c>
      <c r="D59" s="62">
        <v>1359</v>
      </c>
      <c r="E59" s="62">
        <v>3118</v>
      </c>
      <c r="F59" s="62">
        <v>213658</v>
      </c>
      <c r="G59" s="61">
        <v>98</v>
      </c>
      <c r="H59" s="62">
        <v>1883</v>
      </c>
      <c r="I59" s="62">
        <v>2196</v>
      </c>
      <c r="J59" s="62">
        <v>4088</v>
      </c>
      <c r="K59" s="62">
        <v>139794</v>
      </c>
    </row>
    <row r="60" spans="2:11" x14ac:dyDescent="0.45">
      <c r="B60" s="61">
        <v>79</v>
      </c>
      <c r="C60" s="62">
        <v>1879</v>
      </c>
      <c r="D60" s="62">
        <v>1381</v>
      </c>
      <c r="E60" s="62">
        <v>3263</v>
      </c>
      <c r="F60" s="62">
        <v>216921</v>
      </c>
      <c r="G60" s="61">
        <v>97</v>
      </c>
      <c r="H60" s="62">
        <v>1250</v>
      </c>
      <c r="I60" s="62">
        <v>1423</v>
      </c>
      <c r="J60" s="62">
        <v>2674</v>
      </c>
      <c r="K60" s="62">
        <v>142468</v>
      </c>
    </row>
    <row r="61" spans="2:11" x14ac:dyDescent="0.45">
      <c r="B61" s="61">
        <v>78</v>
      </c>
      <c r="C61" s="62">
        <v>1664</v>
      </c>
      <c r="D61" s="62">
        <v>1251</v>
      </c>
      <c r="E61" s="62">
        <v>2918</v>
      </c>
      <c r="F61" s="62">
        <v>219839</v>
      </c>
      <c r="G61" s="61">
        <v>96</v>
      </c>
      <c r="H61" s="62">
        <v>1760</v>
      </c>
      <c r="I61" s="62">
        <v>2082</v>
      </c>
      <c r="J61" s="62">
        <v>3850</v>
      </c>
      <c r="K61" s="62">
        <v>146318</v>
      </c>
    </row>
    <row r="62" spans="2:11" x14ac:dyDescent="0.45">
      <c r="B62" s="61">
        <v>77</v>
      </c>
      <c r="C62" s="62">
        <v>2054</v>
      </c>
      <c r="D62" s="62">
        <v>1478</v>
      </c>
      <c r="E62" s="62">
        <v>3543</v>
      </c>
      <c r="F62" s="62">
        <v>223382</v>
      </c>
      <c r="G62" s="61">
        <v>95</v>
      </c>
      <c r="H62" s="62">
        <v>1970</v>
      </c>
      <c r="I62" s="62">
        <v>2590</v>
      </c>
      <c r="J62" s="62">
        <v>4566</v>
      </c>
      <c r="K62" s="62">
        <v>150884</v>
      </c>
    </row>
    <row r="63" spans="2:11" x14ac:dyDescent="0.45">
      <c r="B63" s="61">
        <v>76</v>
      </c>
      <c r="C63" s="62">
        <v>2057</v>
      </c>
      <c r="D63" s="62">
        <v>1360</v>
      </c>
      <c r="E63" s="62">
        <v>3423</v>
      </c>
      <c r="F63" s="62">
        <v>226805</v>
      </c>
      <c r="G63" s="61">
        <v>94</v>
      </c>
      <c r="H63" s="62">
        <v>1633</v>
      </c>
      <c r="I63" s="62">
        <v>2176</v>
      </c>
      <c r="J63" s="62">
        <v>3815</v>
      </c>
      <c r="K63" s="62">
        <v>154699</v>
      </c>
    </row>
    <row r="64" spans="2:11" x14ac:dyDescent="0.45">
      <c r="B64" s="61">
        <v>75</v>
      </c>
      <c r="C64" s="62">
        <v>2053</v>
      </c>
      <c r="D64" s="62">
        <v>1326</v>
      </c>
      <c r="E64" s="62">
        <v>3392</v>
      </c>
      <c r="F64" s="62">
        <v>230197</v>
      </c>
      <c r="G64" s="61">
        <v>93</v>
      </c>
      <c r="H64" s="62">
        <v>1672</v>
      </c>
      <c r="I64" s="62">
        <v>1888</v>
      </c>
      <c r="J64" s="62">
        <v>3565</v>
      </c>
      <c r="K64" s="62">
        <v>158264</v>
      </c>
    </row>
    <row r="65" spans="2:11" x14ac:dyDescent="0.45">
      <c r="B65" s="61">
        <v>74</v>
      </c>
      <c r="C65" s="62">
        <v>3917</v>
      </c>
      <c r="D65" s="62">
        <v>2206</v>
      </c>
      <c r="E65" s="62">
        <v>6140</v>
      </c>
      <c r="F65" s="62">
        <v>236337</v>
      </c>
      <c r="G65" s="61">
        <v>92</v>
      </c>
      <c r="H65" s="62">
        <v>1549</v>
      </c>
      <c r="I65" s="62">
        <v>1922</v>
      </c>
      <c r="J65" s="62">
        <v>3475</v>
      </c>
      <c r="K65" s="62">
        <v>161739</v>
      </c>
    </row>
    <row r="66" spans="2:11" x14ac:dyDescent="0.45">
      <c r="B66" s="61">
        <v>73</v>
      </c>
      <c r="C66" s="62">
        <v>2348</v>
      </c>
      <c r="D66" s="62">
        <v>1351</v>
      </c>
      <c r="E66" s="62">
        <v>3706</v>
      </c>
      <c r="F66" s="62">
        <v>240043</v>
      </c>
      <c r="G66" s="61">
        <v>91</v>
      </c>
      <c r="H66" s="62">
        <v>1833</v>
      </c>
      <c r="I66" s="62">
        <v>2465</v>
      </c>
      <c r="J66" s="62">
        <v>4303</v>
      </c>
      <c r="K66" s="62">
        <v>166042</v>
      </c>
    </row>
    <row r="67" spans="2:11" x14ac:dyDescent="0.45">
      <c r="B67" s="61">
        <v>72</v>
      </c>
      <c r="C67" s="62">
        <v>3578</v>
      </c>
      <c r="D67" s="62">
        <v>1523</v>
      </c>
      <c r="E67" s="62">
        <v>5127</v>
      </c>
      <c r="F67" s="62">
        <v>245170</v>
      </c>
      <c r="G67" s="61">
        <v>90</v>
      </c>
      <c r="H67" s="62">
        <v>1943</v>
      </c>
      <c r="I67" s="62">
        <v>2373</v>
      </c>
      <c r="J67" s="62">
        <v>4323</v>
      </c>
      <c r="K67" s="62">
        <v>170365</v>
      </c>
    </row>
    <row r="68" spans="2:11" x14ac:dyDescent="0.45">
      <c r="B68" s="61">
        <v>71</v>
      </c>
      <c r="C68" s="62">
        <v>8685</v>
      </c>
      <c r="D68" s="62">
        <v>3872</v>
      </c>
      <c r="E68" s="62">
        <v>12597</v>
      </c>
      <c r="F68" s="62">
        <v>257767</v>
      </c>
      <c r="G68" s="61">
        <v>89</v>
      </c>
      <c r="H68" s="62">
        <v>1518</v>
      </c>
      <c r="I68" s="62">
        <v>1806</v>
      </c>
      <c r="J68" s="62">
        <v>3329</v>
      </c>
      <c r="K68" s="62">
        <v>173694</v>
      </c>
    </row>
    <row r="69" spans="2:11" x14ac:dyDescent="0.45">
      <c r="B69" s="61">
        <v>70</v>
      </c>
      <c r="C69" s="62">
        <v>2217</v>
      </c>
      <c r="D69" s="62">
        <v>1132</v>
      </c>
      <c r="E69" s="62">
        <v>3359</v>
      </c>
      <c r="F69" s="62">
        <v>261126</v>
      </c>
      <c r="G69" s="61">
        <v>88</v>
      </c>
      <c r="H69" s="62">
        <v>1576</v>
      </c>
      <c r="I69" s="62">
        <v>1864</v>
      </c>
      <c r="J69" s="62">
        <v>3452</v>
      </c>
      <c r="K69" s="62">
        <v>177146</v>
      </c>
    </row>
    <row r="70" spans="2:11" x14ac:dyDescent="0.45">
      <c r="B70" s="61">
        <v>69</v>
      </c>
      <c r="C70" s="62">
        <v>1863</v>
      </c>
      <c r="D70" s="62">
        <v>952</v>
      </c>
      <c r="E70" s="62">
        <v>2823</v>
      </c>
      <c r="F70" s="62">
        <v>263949</v>
      </c>
      <c r="G70" s="61">
        <v>87</v>
      </c>
      <c r="H70" s="62">
        <v>1706</v>
      </c>
      <c r="I70" s="62">
        <v>2080</v>
      </c>
      <c r="J70" s="62">
        <v>3793</v>
      </c>
      <c r="K70" s="62">
        <v>180939</v>
      </c>
    </row>
    <row r="71" spans="2:11" x14ac:dyDescent="0.45">
      <c r="B71" s="61">
        <v>68</v>
      </c>
      <c r="C71" s="62">
        <v>1508</v>
      </c>
      <c r="D71" s="62">
        <v>728</v>
      </c>
      <c r="E71" s="62">
        <v>2245</v>
      </c>
      <c r="F71" s="62">
        <v>266194</v>
      </c>
      <c r="G71" s="61">
        <v>86</v>
      </c>
      <c r="H71" s="62">
        <v>2296</v>
      </c>
      <c r="I71" s="62">
        <v>2693</v>
      </c>
      <c r="J71" s="62">
        <v>4997</v>
      </c>
      <c r="K71" s="62">
        <v>185936</v>
      </c>
    </row>
    <row r="72" spans="2:11" x14ac:dyDescent="0.45">
      <c r="B72" s="61">
        <v>67</v>
      </c>
      <c r="C72" s="62">
        <v>1187</v>
      </c>
      <c r="D72" s="62">
        <v>575</v>
      </c>
      <c r="E72" s="62">
        <v>1766</v>
      </c>
      <c r="F72" s="62">
        <v>267960</v>
      </c>
      <c r="G72" s="61">
        <v>85</v>
      </c>
      <c r="H72" s="62">
        <v>1987</v>
      </c>
      <c r="I72" s="62">
        <v>2186</v>
      </c>
      <c r="J72" s="62">
        <v>4177</v>
      </c>
      <c r="K72" s="62">
        <v>190113</v>
      </c>
    </row>
    <row r="73" spans="2:11" x14ac:dyDescent="0.45">
      <c r="B73" s="61">
        <v>66</v>
      </c>
      <c r="C73" s="62">
        <v>1047</v>
      </c>
      <c r="D73" s="62">
        <v>448</v>
      </c>
      <c r="E73" s="62">
        <v>1504</v>
      </c>
      <c r="F73" s="62">
        <v>269464</v>
      </c>
      <c r="G73" s="61">
        <v>84</v>
      </c>
      <c r="H73" s="62">
        <v>1793</v>
      </c>
      <c r="I73" s="62">
        <v>1987</v>
      </c>
      <c r="J73" s="62">
        <v>3789</v>
      </c>
      <c r="K73" s="62">
        <v>193902</v>
      </c>
    </row>
    <row r="74" spans="2:11" x14ac:dyDescent="0.45">
      <c r="B74" s="61">
        <v>65</v>
      </c>
      <c r="C74" s="62">
        <v>874</v>
      </c>
      <c r="D74" s="62">
        <v>387</v>
      </c>
      <c r="E74" s="62">
        <v>1268</v>
      </c>
      <c r="F74" s="62">
        <v>270732</v>
      </c>
      <c r="G74" s="61">
        <v>83</v>
      </c>
      <c r="H74" s="62">
        <v>2140</v>
      </c>
      <c r="I74" s="62">
        <v>2244</v>
      </c>
      <c r="J74" s="62">
        <v>4388</v>
      </c>
      <c r="K74" s="62">
        <v>198290</v>
      </c>
    </row>
    <row r="75" spans="2:11" x14ac:dyDescent="0.45">
      <c r="B75" s="61">
        <v>64</v>
      </c>
      <c r="C75" s="62">
        <v>926</v>
      </c>
      <c r="D75" s="62">
        <v>451</v>
      </c>
      <c r="E75" s="62">
        <v>1382</v>
      </c>
      <c r="F75" s="62">
        <v>272114</v>
      </c>
      <c r="G75" s="61">
        <v>82</v>
      </c>
      <c r="H75" s="62">
        <v>4595</v>
      </c>
      <c r="I75" s="62">
        <v>3660</v>
      </c>
      <c r="J75" s="62">
        <v>8277</v>
      </c>
      <c r="K75" s="62">
        <v>206567</v>
      </c>
    </row>
    <row r="76" spans="2:11" x14ac:dyDescent="0.45">
      <c r="B76" s="61">
        <v>63</v>
      </c>
      <c r="C76" s="62">
        <v>581</v>
      </c>
      <c r="D76" s="62">
        <v>261</v>
      </c>
      <c r="E76" s="62">
        <v>846</v>
      </c>
      <c r="F76" s="62">
        <v>272960</v>
      </c>
      <c r="G76" s="61">
        <v>81</v>
      </c>
      <c r="H76" s="62">
        <v>3076</v>
      </c>
      <c r="I76" s="62">
        <v>3329</v>
      </c>
      <c r="J76" s="62">
        <v>6423</v>
      </c>
      <c r="K76" s="62">
        <v>212990</v>
      </c>
    </row>
    <row r="77" spans="2:11" x14ac:dyDescent="0.45">
      <c r="B77" s="61">
        <v>62</v>
      </c>
      <c r="C77" s="62">
        <v>336</v>
      </c>
      <c r="D77" s="62">
        <v>141</v>
      </c>
      <c r="E77" s="62">
        <v>481</v>
      </c>
      <c r="F77" s="62">
        <v>273441</v>
      </c>
      <c r="G77" s="61">
        <v>80</v>
      </c>
      <c r="H77" s="62">
        <v>2384</v>
      </c>
      <c r="I77" s="62">
        <v>2247</v>
      </c>
      <c r="J77" s="62">
        <v>4640</v>
      </c>
      <c r="K77" s="62">
        <v>217630</v>
      </c>
    </row>
    <row r="78" spans="2:11" x14ac:dyDescent="0.45">
      <c r="B78" s="61">
        <v>61</v>
      </c>
      <c r="C78" s="62">
        <v>150</v>
      </c>
      <c r="D78" s="62">
        <v>81</v>
      </c>
      <c r="E78" s="62">
        <v>231</v>
      </c>
      <c r="F78" s="62">
        <v>273672</v>
      </c>
      <c r="G78" s="61">
        <v>79</v>
      </c>
      <c r="H78" s="62">
        <v>3731</v>
      </c>
      <c r="I78" s="62">
        <v>3404</v>
      </c>
      <c r="J78" s="62">
        <v>7145</v>
      </c>
      <c r="K78" s="62">
        <v>224775</v>
      </c>
    </row>
    <row r="79" spans="2:11" x14ac:dyDescent="0.45">
      <c r="B79" s="61">
        <v>60</v>
      </c>
      <c r="C79" s="62">
        <v>185</v>
      </c>
      <c r="D79" s="62">
        <v>91</v>
      </c>
      <c r="E79" s="62">
        <v>277</v>
      </c>
      <c r="F79" s="62">
        <v>273949</v>
      </c>
      <c r="G79" s="61">
        <v>78</v>
      </c>
      <c r="H79" s="62">
        <v>5005</v>
      </c>
      <c r="I79" s="62">
        <v>5232</v>
      </c>
      <c r="J79" s="62">
        <v>10262</v>
      </c>
      <c r="K79" s="62">
        <v>235037</v>
      </c>
    </row>
    <row r="80" spans="2:11" x14ac:dyDescent="0.45">
      <c r="B80" s="61">
        <v>59</v>
      </c>
      <c r="C80" s="62">
        <v>121</v>
      </c>
      <c r="D80" s="62">
        <v>55</v>
      </c>
      <c r="E80" s="62">
        <v>178</v>
      </c>
      <c r="F80" s="62">
        <v>274127</v>
      </c>
      <c r="G80" s="61">
        <v>77</v>
      </c>
      <c r="H80" s="62">
        <v>9693</v>
      </c>
      <c r="I80" s="62">
        <v>7199</v>
      </c>
      <c r="J80" s="62">
        <v>16934</v>
      </c>
      <c r="K80" s="62">
        <v>251971</v>
      </c>
    </row>
    <row r="81" spans="2:11" x14ac:dyDescent="0.45">
      <c r="B81" s="61">
        <v>58</v>
      </c>
      <c r="C81" s="62">
        <v>51</v>
      </c>
      <c r="D81" s="62">
        <v>19</v>
      </c>
      <c r="E81" s="62">
        <v>71</v>
      </c>
      <c r="F81" s="62">
        <v>274198</v>
      </c>
      <c r="G81" s="61">
        <v>76</v>
      </c>
      <c r="H81" s="62">
        <v>2915</v>
      </c>
      <c r="I81" s="62">
        <v>2843</v>
      </c>
      <c r="J81" s="62">
        <v>5778</v>
      </c>
      <c r="K81" s="62">
        <v>257749</v>
      </c>
    </row>
    <row r="82" spans="2:11" x14ac:dyDescent="0.45">
      <c r="B82" s="61">
        <v>57</v>
      </c>
      <c r="C82" s="62">
        <v>75</v>
      </c>
      <c r="D82" s="62">
        <v>24</v>
      </c>
      <c r="E82" s="62">
        <v>99</v>
      </c>
      <c r="F82" s="62">
        <v>274297</v>
      </c>
      <c r="G82" s="61">
        <v>75</v>
      </c>
      <c r="H82" s="62">
        <v>1687</v>
      </c>
      <c r="I82" s="62">
        <v>1468</v>
      </c>
      <c r="J82" s="62">
        <v>3166</v>
      </c>
      <c r="K82" s="62">
        <v>260915</v>
      </c>
    </row>
    <row r="83" spans="2:11" x14ac:dyDescent="0.45">
      <c r="B83" s="61">
        <v>56</v>
      </c>
      <c r="C83" s="62">
        <v>42</v>
      </c>
      <c r="D83" s="62">
        <v>21</v>
      </c>
      <c r="E83" s="62">
        <v>63</v>
      </c>
      <c r="F83" s="62">
        <v>274360</v>
      </c>
      <c r="G83" s="61">
        <v>74</v>
      </c>
      <c r="H83" s="62">
        <v>1992</v>
      </c>
      <c r="I83" s="62">
        <v>1603</v>
      </c>
      <c r="J83" s="62">
        <v>3604</v>
      </c>
      <c r="K83" s="62">
        <v>264519</v>
      </c>
    </row>
    <row r="84" spans="2:11" x14ac:dyDescent="0.45">
      <c r="B84" s="61">
        <v>55</v>
      </c>
      <c r="C84" s="62">
        <v>11</v>
      </c>
      <c r="D84" s="62">
        <v>6</v>
      </c>
      <c r="E84" s="62">
        <v>17</v>
      </c>
      <c r="F84" s="62">
        <v>274377</v>
      </c>
      <c r="G84" s="61">
        <v>73</v>
      </c>
      <c r="H84" s="62">
        <v>1745</v>
      </c>
      <c r="I84" s="62">
        <v>1715</v>
      </c>
      <c r="J84" s="62">
        <v>3469</v>
      </c>
      <c r="K84" s="62">
        <v>267988</v>
      </c>
    </row>
    <row r="85" spans="2:11" x14ac:dyDescent="0.45">
      <c r="B85" s="61">
        <v>54</v>
      </c>
      <c r="C85" s="62">
        <v>939</v>
      </c>
      <c r="D85" s="62">
        <v>382</v>
      </c>
      <c r="E85" s="62">
        <v>1328</v>
      </c>
      <c r="F85" s="62">
        <v>275705</v>
      </c>
      <c r="G85" s="61">
        <v>72</v>
      </c>
      <c r="H85" s="62">
        <v>987</v>
      </c>
      <c r="I85" s="62">
        <v>785</v>
      </c>
      <c r="J85" s="62">
        <v>1777</v>
      </c>
      <c r="K85" s="62">
        <v>269765</v>
      </c>
    </row>
    <row r="86" spans="2:11" x14ac:dyDescent="0.45">
      <c r="B86" s="61">
        <v>53</v>
      </c>
      <c r="C86" s="62">
        <v>324</v>
      </c>
      <c r="D86" s="62">
        <v>101</v>
      </c>
      <c r="E86" s="62">
        <v>427</v>
      </c>
      <c r="F86" s="62">
        <v>276132</v>
      </c>
      <c r="G86" s="61">
        <v>71</v>
      </c>
      <c r="H86" s="62">
        <v>623</v>
      </c>
      <c r="I86" s="62">
        <v>539</v>
      </c>
      <c r="J86" s="62">
        <v>1163</v>
      </c>
      <c r="K86" s="62">
        <v>270928</v>
      </c>
    </row>
    <row r="87" spans="2:11" x14ac:dyDescent="0.45">
      <c r="B87" s="61"/>
      <c r="C87" s="62"/>
      <c r="D87" s="62"/>
      <c r="E87" s="62"/>
      <c r="F87" s="62"/>
      <c r="G87" s="61">
        <v>70</v>
      </c>
      <c r="H87" s="62">
        <v>545</v>
      </c>
      <c r="I87" s="62">
        <v>451</v>
      </c>
      <c r="J87" s="62">
        <v>999</v>
      </c>
      <c r="K87" s="62">
        <v>271927</v>
      </c>
    </row>
    <row r="88" spans="2:11" x14ac:dyDescent="0.45">
      <c r="B88" s="61"/>
      <c r="C88" s="62"/>
      <c r="D88" s="62"/>
      <c r="E88" s="62"/>
      <c r="F88" s="62"/>
      <c r="G88" s="61">
        <v>69</v>
      </c>
      <c r="H88" s="62">
        <v>317</v>
      </c>
      <c r="I88" s="62">
        <v>221</v>
      </c>
      <c r="J88" s="62">
        <v>538</v>
      </c>
      <c r="K88" s="62">
        <v>272465</v>
      </c>
    </row>
    <row r="89" spans="2:11" x14ac:dyDescent="0.45">
      <c r="B89" s="61"/>
      <c r="C89" s="62"/>
      <c r="D89" s="62"/>
      <c r="E89" s="62"/>
      <c r="F89" s="62"/>
      <c r="G89" s="61">
        <v>68</v>
      </c>
      <c r="H89" s="62">
        <v>405</v>
      </c>
      <c r="I89" s="62">
        <v>320</v>
      </c>
      <c r="J89" s="62">
        <v>728</v>
      </c>
      <c r="K89" s="62">
        <v>273193</v>
      </c>
    </row>
    <row r="90" spans="2:11" x14ac:dyDescent="0.45">
      <c r="B90" s="61"/>
      <c r="C90" s="62"/>
      <c r="D90" s="62"/>
      <c r="E90" s="62"/>
      <c r="F90" s="62"/>
      <c r="G90" s="61">
        <v>67</v>
      </c>
      <c r="H90" s="62">
        <v>609</v>
      </c>
      <c r="I90" s="62">
        <v>219</v>
      </c>
      <c r="J90" s="62">
        <v>831</v>
      </c>
      <c r="K90" s="62">
        <v>274024</v>
      </c>
    </row>
    <row r="91" spans="2:11" x14ac:dyDescent="0.45">
      <c r="B91" s="61"/>
      <c r="C91" s="62"/>
      <c r="D91" s="62"/>
      <c r="E91" s="62"/>
      <c r="F91" s="62"/>
      <c r="G91" s="61">
        <v>66</v>
      </c>
      <c r="H91" s="62">
        <v>75</v>
      </c>
      <c r="I91" s="62">
        <v>21</v>
      </c>
      <c r="J91" s="62">
        <v>97</v>
      </c>
      <c r="K91" s="62">
        <v>274121</v>
      </c>
    </row>
    <row r="92" spans="2:11" ht="17.5" thickBot="1" x14ac:dyDescent="0.5">
      <c r="B92" s="61"/>
      <c r="C92" s="62"/>
      <c r="D92" s="62"/>
      <c r="E92" s="62"/>
      <c r="F92" s="62"/>
      <c r="G92" s="61">
        <v>65</v>
      </c>
      <c r="H92" s="62">
        <v>803</v>
      </c>
      <c r="I92" s="62">
        <v>476</v>
      </c>
      <c r="J92" s="62">
        <v>1287</v>
      </c>
      <c r="K92" s="62">
        <v>275408</v>
      </c>
    </row>
    <row r="93" spans="2:11" ht="17.5" thickBot="1" x14ac:dyDescent="0.5">
      <c r="B93" s="20"/>
      <c r="C93" s="24"/>
      <c r="D93" s="24"/>
      <c r="E93" s="24"/>
      <c r="F93" s="22"/>
      <c r="G93" s="65"/>
      <c r="H93" s="66"/>
      <c r="I93" s="66"/>
      <c r="J93" s="66"/>
      <c r="K93" s="66"/>
    </row>
    <row r="94" spans="2:11" ht="17.5" thickBot="1" x14ac:dyDescent="0.5">
      <c r="B94" s="20"/>
      <c r="C94" s="24"/>
      <c r="D94" s="24"/>
      <c r="E94" s="24"/>
      <c r="F94" s="22"/>
      <c r="G94" s="67"/>
      <c r="H94" s="68"/>
      <c r="I94" s="68"/>
      <c r="J94" s="68"/>
      <c r="K94" s="66"/>
    </row>
    <row r="95" spans="2:11" ht="17.5" thickBot="1" x14ac:dyDescent="0.5">
      <c r="B95" s="20"/>
      <c r="C95" s="24"/>
      <c r="D95" s="24"/>
      <c r="E95" s="24"/>
      <c r="F95" s="22"/>
      <c r="G95" s="67"/>
      <c r="H95" s="68"/>
      <c r="I95" s="68"/>
      <c r="J95" s="68"/>
      <c r="K95" s="66"/>
    </row>
    <row r="96" spans="2:11" ht="17.5" thickBot="1" x14ac:dyDescent="0.5">
      <c r="B96" s="20"/>
      <c r="C96" s="24"/>
      <c r="D96" s="24"/>
      <c r="E96" s="24"/>
      <c r="F96" s="22"/>
      <c r="G96" s="67"/>
      <c r="H96" s="68"/>
      <c r="I96" s="68"/>
      <c r="J96" s="68"/>
      <c r="K96" s="66"/>
    </row>
    <row r="97" spans="2:11" ht="17.5" thickBot="1" x14ac:dyDescent="0.5">
      <c r="B97" s="20"/>
      <c r="C97" s="24"/>
      <c r="D97" s="24"/>
      <c r="E97" s="24"/>
      <c r="F97" s="22"/>
      <c r="G97" s="67"/>
      <c r="H97" s="68"/>
      <c r="I97" s="68"/>
      <c r="J97" s="68"/>
      <c r="K97" s="66"/>
    </row>
    <row r="98" spans="2:11" ht="17.5" thickBot="1" x14ac:dyDescent="0.5">
      <c r="B98" s="20"/>
      <c r="C98" s="24"/>
      <c r="D98" s="24"/>
      <c r="E98" s="24"/>
      <c r="F98" s="22"/>
      <c r="G98" s="67"/>
      <c r="H98" s="68"/>
      <c r="I98" s="68"/>
      <c r="J98" s="68"/>
      <c r="K98" s="66"/>
    </row>
    <row r="99" spans="2:11" ht="17.5" thickBot="1" x14ac:dyDescent="0.5">
      <c r="B99" s="20"/>
      <c r="C99" s="24"/>
      <c r="D99" s="24"/>
      <c r="E99" s="24"/>
      <c r="F99" s="22"/>
      <c r="G99" s="67"/>
      <c r="H99" s="68"/>
      <c r="I99" s="68"/>
      <c r="J99" s="68"/>
      <c r="K99" s="66"/>
    </row>
    <row r="100" spans="2:11" ht="17.5" thickBot="1" x14ac:dyDescent="0.5">
      <c r="B100" s="20"/>
      <c r="C100" s="24"/>
      <c r="D100" s="24"/>
      <c r="E100" s="24"/>
      <c r="F100" s="22"/>
      <c r="G100" s="61"/>
      <c r="H100" s="62"/>
      <c r="I100" s="62"/>
      <c r="J100" s="62"/>
      <c r="K100" s="62"/>
    </row>
    <row r="101" spans="2:11" ht="17.5" thickBot="1" x14ac:dyDescent="0.5">
      <c r="B101" s="20"/>
      <c r="C101" s="24"/>
      <c r="D101" s="24"/>
      <c r="E101" s="24"/>
      <c r="F101" s="22"/>
      <c r="G101" s="63"/>
      <c r="H101" s="64"/>
      <c r="I101" s="64"/>
      <c r="J101" s="64"/>
      <c r="K101" s="64"/>
    </row>
    <row r="102" spans="2:11" ht="17.5" thickBot="1" x14ac:dyDescent="0.5">
      <c r="B102" s="20"/>
      <c r="C102" s="24"/>
      <c r="D102" s="24"/>
      <c r="E102" s="24"/>
      <c r="F102" s="22"/>
      <c r="G102" s="63"/>
      <c r="H102" s="64"/>
      <c r="I102" s="64"/>
      <c r="J102" s="64"/>
      <c r="K102" s="64"/>
    </row>
    <row r="103" spans="2:11" ht="17.5" thickBot="1" x14ac:dyDescent="0.5">
      <c r="B103" s="20"/>
      <c r="C103" s="24"/>
      <c r="D103" s="24"/>
      <c r="E103" s="24"/>
      <c r="F103" s="22"/>
    </row>
    <row r="104" spans="2:11" ht="17.5" thickBot="1" x14ac:dyDescent="0.5">
      <c r="B104" s="20"/>
      <c r="C104" s="24"/>
      <c r="D104" s="24"/>
      <c r="E104" s="24"/>
      <c r="F104" s="22"/>
    </row>
    <row r="105" spans="2:11" ht="17.5" thickBot="1" x14ac:dyDescent="0.5">
      <c r="B105" s="20"/>
      <c r="C105" s="24"/>
      <c r="D105" s="24"/>
      <c r="E105" s="24"/>
      <c r="F105" s="22"/>
    </row>
    <row r="106" spans="2:11" ht="17.5" thickBot="1" x14ac:dyDescent="0.5">
      <c r="B106" s="20"/>
      <c r="C106" s="24"/>
      <c r="D106" s="24"/>
      <c r="E106" s="24"/>
      <c r="F106" s="22"/>
    </row>
    <row r="107" spans="2:11" ht="17.5" thickBot="1" x14ac:dyDescent="0.5">
      <c r="B107" s="21"/>
      <c r="C107" s="27"/>
      <c r="D107" s="27"/>
      <c r="E107" s="27"/>
      <c r="F107" s="23"/>
    </row>
    <row r="108" spans="2:11" ht="17.5" thickBot="1" x14ac:dyDescent="0.5">
      <c r="B108" s="19"/>
      <c r="C108" s="25"/>
      <c r="D108" s="25"/>
      <c r="E108" s="25"/>
      <c r="F108" s="28"/>
    </row>
    <row r="109" spans="2:11" ht="17.5" thickBot="1" x14ac:dyDescent="0.5">
      <c r="B109" s="20"/>
      <c r="C109" s="24"/>
      <c r="D109" s="24"/>
      <c r="E109" s="24"/>
      <c r="F109" s="28"/>
    </row>
    <row r="110" spans="2:11" ht="17.5" thickBot="1" x14ac:dyDescent="0.5">
      <c r="B110" s="20"/>
      <c r="C110" s="24"/>
      <c r="D110" s="24"/>
      <c r="E110" s="24"/>
      <c r="F110" s="28"/>
    </row>
    <row r="111" spans="2:11" ht="17.5" thickBot="1" x14ac:dyDescent="0.5">
      <c r="B111" s="20"/>
      <c r="C111" s="24"/>
      <c r="D111" s="24"/>
      <c r="E111" s="24"/>
      <c r="F111" s="28"/>
    </row>
    <row r="112" spans="2:11" ht="17.5" thickBot="1" x14ac:dyDescent="0.5">
      <c r="B112" s="20"/>
      <c r="C112" s="24"/>
      <c r="D112" s="24"/>
      <c r="E112" s="24"/>
      <c r="F112" s="28"/>
    </row>
    <row r="113" spans="2:6" ht="17.5" thickBot="1" x14ac:dyDescent="0.5">
      <c r="B113" s="20"/>
      <c r="C113" s="24"/>
      <c r="D113" s="24"/>
      <c r="E113" s="24"/>
      <c r="F113" s="28"/>
    </row>
    <row r="114" spans="2:6" ht="17.5" thickBot="1" x14ac:dyDescent="0.5">
      <c r="B114" s="20"/>
      <c r="C114" s="24"/>
      <c r="D114" s="24"/>
      <c r="E114" s="24"/>
      <c r="F114" s="28"/>
    </row>
    <row r="115" spans="2:6" ht="17.5" thickBot="1" x14ac:dyDescent="0.5">
      <c r="B115" s="20"/>
      <c r="C115" s="24"/>
      <c r="D115" s="24"/>
      <c r="E115" s="24"/>
      <c r="F115" s="28"/>
    </row>
    <row r="116" spans="2:6" ht="17.5" thickBot="1" x14ac:dyDescent="0.5">
      <c r="B116" s="20"/>
      <c r="C116" s="24"/>
      <c r="D116" s="24"/>
      <c r="E116" s="24"/>
      <c r="F116" s="28"/>
    </row>
  </sheetData>
  <mergeCells count="1">
    <mergeCell ref="G3:J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abSelected="1" zoomScale="85" zoomScaleNormal="85" workbookViewId="0">
      <selection activeCell="C8" sqref="C8"/>
    </sheetView>
  </sheetViews>
  <sheetFormatPr defaultRowHeight="17" x14ac:dyDescent="0.45"/>
  <cols>
    <col min="1" max="1" width="8.6640625" style="34"/>
    <col min="2" max="2" width="17" style="58" customWidth="1"/>
    <col min="3" max="3" width="19.58203125" style="58" customWidth="1"/>
    <col min="4" max="4" width="10.08203125" style="58" customWidth="1"/>
    <col min="5" max="5" width="10.08203125" style="34" customWidth="1"/>
    <col min="6" max="6" width="8.6640625" style="34"/>
    <col min="7" max="7" width="12.33203125" style="34" customWidth="1"/>
    <col min="8" max="11" width="16.25" style="34" customWidth="1"/>
    <col min="12" max="12" width="8.6640625" style="34"/>
    <col min="13" max="14" width="8.6640625" style="70"/>
    <col min="15" max="18" width="7.9140625" style="34" hidden="1" customWidth="1"/>
    <col min="19" max="19" width="0" style="34" hidden="1" customWidth="1"/>
    <col min="20" max="16384" width="8.6640625" style="34"/>
  </cols>
  <sheetData>
    <row r="1" spans="1:18" ht="17.5" thickBot="1" x14ac:dyDescent="0.5">
      <c r="A1" s="32"/>
      <c r="B1" s="33"/>
      <c r="C1" s="33"/>
      <c r="D1" s="33"/>
      <c r="E1" s="32"/>
      <c r="F1" s="32"/>
      <c r="G1" s="32"/>
      <c r="H1" s="32"/>
      <c r="I1" s="32"/>
      <c r="J1" s="32"/>
      <c r="K1" s="32"/>
      <c r="L1" s="32"/>
      <c r="M1" s="69"/>
      <c r="O1" s="34">
        <v>0</v>
      </c>
      <c r="P1" s="34">
        <v>0</v>
      </c>
      <c r="Q1" s="34">
        <v>0</v>
      </c>
      <c r="R1" s="34">
        <v>0</v>
      </c>
    </row>
    <row r="2" spans="1:18" ht="21" customHeight="1" x14ac:dyDescent="0.45">
      <c r="A2" s="32"/>
      <c r="B2" s="35" t="s">
        <v>9</v>
      </c>
      <c r="C2" s="157" t="s">
        <v>70</v>
      </c>
      <c r="D2" s="157"/>
      <c r="E2" s="158"/>
      <c r="F2" s="32"/>
      <c r="G2" s="32"/>
      <c r="H2" s="32"/>
      <c r="I2" s="32"/>
      <c r="J2" s="32"/>
      <c r="K2" s="32"/>
      <c r="L2" s="69"/>
      <c r="N2" s="34"/>
      <c r="O2" s="34">
        <v>2</v>
      </c>
      <c r="P2" s="34">
        <v>2</v>
      </c>
      <c r="Q2" s="34">
        <v>2</v>
      </c>
    </row>
    <row r="3" spans="1:18" ht="21" customHeight="1" thickBot="1" x14ac:dyDescent="0.5">
      <c r="A3" s="32"/>
      <c r="B3" s="36" t="s">
        <v>10</v>
      </c>
      <c r="C3" s="159" t="s">
        <v>64</v>
      </c>
      <c r="D3" s="159"/>
      <c r="E3" s="160"/>
      <c r="F3" s="32"/>
      <c r="G3" s="32"/>
      <c r="H3" s="32"/>
      <c r="I3" s="32"/>
      <c r="J3" s="32"/>
      <c r="K3" s="32"/>
      <c r="L3" s="32"/>
      <c r="M3" s="69"/>
      <c r="O3" s="34">
        <v>3</v>
      </c>
      <c r="P3" s="34">
        <v>3</v>
      </c>
      <c r="Q3" s="34">
        <v>3</v>
      </c>
      <c r="R3" s="34">
        <v>3</v>
      </c>
    </row>
    <row r="4" spans="1:18" ht="17.5" thickBot="1" x14ac:dyDescent="0.5">
      <c r="A4" s="32"/>
      <c r="B4" s="33"/>
      <c r="C4" s="33"/>
      <c r="D4" s="33"/>
      <c r="E4" s="32"/>
      <c r="F4" s="32"/>
      <c r="G4" s="32"/>
      <c r="H4" s="32"/>
      <c r="I4" s="37"/>
      <c r="J4" s="32"/>
      <c r="K4" s="32"/>
      <c r="L4" s="32"/>
      <c r="M4" s="69"/>
      <c r="O4" s="34">
        <v>4</v>
      </c>
      <c r="P4" s="34">
        <v>4</v>
      </c>
      <c r="Q4" s="34">
        <v>4</v>
      </c>
      <c r="R4" s="34">
        <v>4</v>
      </c>
    </row>
    <row r="5" spans="1:18" ht="21" customHeight="1" x14ac:dyDescent="0.45">
      <c r="A5" s="32"/>
      <c r="B5" s="175" t="s">
        <v>26</v>
      </c>
      <c r="C5" s="176"/>
      <c r="D5" s="176"/>
      <c r="E5" s="177"/>
      <c r="F5" s="38"/>
      <c r="G5" s="188" t="s">
        <v>27</v>
      </c>
      <c r="H5" s="189"/>
      <c r="I5" s="190"/>
      <c r="J5" s="32"/>
      <c r="K5" s="32"/>
      <c r="L5" s="32"/>
      <c r="M5" s="69"/>
      <c r="O5" s="34">
        <v>5</v>
      </c>
      <c r="P5" s="34">
        <v>5</v>
      </c>
      <c r="Q5" s="34">
        <v>5</v>
      </c>
      <c r="R5" s="34">
        <v>5</v>
      </c>
    </row>
    <row r="6" spans="1:18" ht="21" customHeight="1" thickBot="1" x14ac:dyDescent="0.5">
      <c r="A6" s="32"/>
      <c r="B6" s="178"/>
      <c r="C6" s="179"/>
      <c r="D6" s="179"/>
      <c r="E6" s="180"/>
      <c r="F6" s="38"/>
      <c r="G6" s="191"/>
      <c r="H6" s="192"/>
      <c r="I6" s="193"/>
      <c r="J6" s="32"/>
      <c r="K6" s="32"/>
      <c r="L6" s="32"/>
      <c r="M6" s="69"/>
      <c r="O6" s="34">
        <v>6</v>
      </c>
      <c r="P6" s="34">
        <v>6</v>
      </c>
      <c r="Q6" s="34">
        <v>6</v>
      </c>
      <c r="R6" s="34">
        <v>6</v>
      </c>
    </row>
    <row r="7" spans="1:18" ht="21" customHeight="1" x14ac:dyDescent="0.45">
      <c r="A7" s="32"/>
      <c r="B7" s="91" t="s">
        <v>43</v>
      </c>
      <c r="C7" s="92" t="s">
        <v>52</v>
      </c>
      <c r="D7" s="184" t="s">
        <v>40</v>
      </c>
      <c r="E7" s="185"/>
      <c r="F7" s="93"/>
      <c r="G7" s="91" t="s">
        <v>43</v>
      </c>
      <c r="H7" s="92" t="s">
        <v>44</v>
      </c>
      <c r="I7" s="94" t="s">
        <v>40</v>
      </c>
      <c r="J7" s="32"/>
      <c r="K7" s="32"/>
      <c r="L7" s="32"/>
      <c r="M7" s="69"/>
      <c r="O7" s="34">
        <v>7</v>
      </c>
      <c r="P7" s="34">
        <v>7</v>
      </c>
      <c r="Q7" s="34">
        <v>7</v>
      </c>
      <c r="R7" s="34">
        <v>7</v>
      </c>
    </row>
    <row r="8" spans="1:18" ht="21" customHeight="1" x14ac:dyDescent="0.45">
      <c r="A8" s="32"/>
      <c r="B8" s="95" t="s">
        <v>45</v>
      </c>
      <c r="C8" s="96">
        <v>76</v>
      </c>
      <c r="D8" s="186">
        <v>24</v>
      </c>
      <c r="E8" s="187"/>
      <c r="F8" s="93"/>
      <c r="G8" s="95" t="s">
        <v>45</v>
      </c>
      <c r="H8" s="96">
        <v>127</v>
      </c>
      <c r="I8" s="97">
        <v>24</v>
      </c>
      <c r="J8" s="32"/>
      <c r="K8" s="32"/>
      <c r="L8" s="32"/>
      <c r="M8" s="69"/>
      <c r="O8" s="34">
        <v>8</v>
      </c>
      <c r="P8" s="34">
        <v>8</v>
      </c>
      <c r="Q8" s="34">
        <v>8</v>
      </c>
      <c r="R8" s="34">
        <v>8</v>
      </c>
    </row>
    <row r="9" spans="1:18" ht="21" customHeight="1" thickBot="1" x14ac:dyDescent="0.5">
      <c r="A9" s="32"/>
      <c r="B9" s="98" t="s">
        <v>46</v>
      </c>
      <c r="C9" s="99">
        <v>66</v>
      </c>
      <c r="D9" s="161">
        <v>22</v>
      </c>
      <c r="E9" s="162"/>
      <c r="F9" s="93"/>
      <c r="G9" s="98" t="s">
        <v>46</v>
      </c>
      <c r="H9" s="99">
        <v>147</v>
      </c>
      <c r="I9" s="100">
        <v>26</v>
      </c>
      <c r="J9" s="32"/>
      <c r="K9" s="32"/>
      <c r="L9" s="32"/>
      <c r="M9" s="69"/>
      <c r="O9" s="34">
        <v>9</v>
      </c>
      <c r="P9" s="34">
        <v>9</v>
      </c>
      <c r="Q9" s="34">
        <v>9</v>
      </c>
      <c r="R9" s="34">
        <v>9</v>
      </c>
    </row>
    <row r="10" spans="1:18" ht="21" customHeight="1" thickBot="1" x14ac:dyDescent="0.5">
      <c r="A10" s="32"/>
      <c r="B10" s="181" t="s">
        <v>53</v>
      </c>
      <c r="C10" s="182"/>
      <c r="D10" s="182"/>
      <c r="E10" s="183"/>
      <c r="F10" s="93"/>
      <c r="G10" s="194" t="s">
        <v>54</v>
      </c>
      <c r="H10" s="195"/>
      <c r="I10" s="196"/>
      <c r="J10" s="32"/>
      <c r="K10" s="32"/>
      <c r="L10" s="32"/>
      <c r="M10" s="69"/>
      <c r="O10" s="34">
        <v>10</v>
      </c>
      <c r="P10" s="34">
        <v>10</v>
      </c>
      <c r="Q10" s="34">
        <v>10</v>
      </c>
      <c r="R10" s="34">
        <v>10</v>
      </c>
    </row>
    <row r="11" spans="1:18" ht="21" customHeight="1" x14ac:dyDescent="0.45">
      <c r="A11" s="32"/>
      <c r="B11" s="91" t="s">
        <v>47</v>
      </c>
      <c r="C11" s="92" t="s">
        <v>44</v>
      </c>
      <c r="D11" s="92" t="s">
        <v>48</v>
      </c>
      <c r="E11" s="94" t="s">
        <v>49</v>
      </c>
      <c r="F11" s="93"/>
      <c r="G11" s="91" t="s">
        <v>47</v>
      </c>
      <c r="H11" s="184" t="s">
        <v>55</v>
      </c>
      <c r="I11" s="185"/>
      <c r="J11" s="32"/>
      <c r="K11" s="32"/>
      <c r="L11" s="32"/>
      <c r="M11" s="69"/>
      <c r="O11" s="34">
        <v>11</v>
      </c>
      <c r="P11" s="34">
        <v>11</v>
      </c>
      <c r="Q11" s="34">
        <v>11</v>
      </c>
      <c r="R11" s="34">
        <v>11</v>
      </c>
    </row>
    <row r="12" spans="1:18" ht="21" customHeight="1" x14ac:dyDescent="0.45">
      <c r="A12" s="32"/>
      <c r="B12" s="95" t="s">
        <v>56</v>
      </c>
      <c r="C12" s="101">
        <f>ROUND($C$8*$C$21+$D$8*$C$22+$C$24,0)</f>
        <v>133</v>
      </c>
      <c r="D12" s="260">
        <f>VLOOKUP($C12, '국어 백분위 표'!$B$6:$D$117, 3, FALSE)</f>
        <v>99.05</v>
      </c>
      <c r="E12" s="102">
        <f>VLOOKUP($C12, '국어 백분위 표'!$B$6:$D$117, 2, FALSE)</f>
        <v>1</v>
      </c>
      <c r="F12" s="93"/>
      <c r="G12" s="95" t="s">
        <v>56</v>
      </c>
      <c r="H12" s="201">
        <f>IF(AND($M$36="불가능", $N$36="불가능"), "가능한 케이스 없음", IF(OR(M36="불가능", N36="불가능"), MIN(M36, N36), IF(M36=N36, M36, M36&amp;" 또는 "&amp;N36)))</f>
        <v>92</v>
      </c>
      <c r="I12" s="202"/>
      <c r="J12" s="32"/>
      <c r="K12" s="32"/>
      <c r="L12" s="32"/>
      <c r="M12" s="69"/>
      <c r="O12" s="34">
        <v>12</v>
      </c>
      <c r="P12" s="34">
        <v>12</v>
      </c>
      <c r="Q12" s="34">
        <v>12</v>
      </c>
      <c r="R12" s="34">
        <v>12</v>
      </c>
    </row>
    <row r="13" spans="1:18" ht="21" customHeight="1" x14ac:dyDescent="0.45">
      <c r="A13" s="32"/>
      <c r="B13" s="95" t="s">
        <v>57</v>
      </c>
      <c r="C13" s="101">
        <f>ROUND($C$8*$C$21+$D$8*$C$23+$C$25,0)</f>
        <v>134</v>
      </c>
      <c r="D13" s="260">
        <f>VLOOKUP($C13, '국어 백분위 표'!$B$6:$D$117, 3, FALSE)</f>
        <v>99.74</v>
      </c>
      <c r="E13" s="102">
        <f>VLOOKUP($C13, '국어 백분위 표'!$B$6:$D$117, 2, FALSE)</f>
        <v>1</v>
      </c>
      <c r="F13" s="93"/>
      <c r="G13" s="95" t="s">
        <v>57</v>
      </c>
      <c r="H13" s="199">
        <f>IF(AND(M37="불가능", N37="불가능"), "가능한 케이스 없음", IF(OR(M37="불가능", N37="불가능"), MIN(M37, N37), IF(M37=N37, M37, M37&amp;" 또는 "&amp;N37)))</f>
        <v>91</v>
      </c>
      <c r="I13" s="200"/>
      <c r="J13" s="32"/>
      <c r="K13" s="32"/>
      <c r="L13" s="32"/>
      <c r="M13" s="69"/>
      <c r="O13" s="34">
        <v>13</v>
      </c>
      <c r="P13" s="34">
        <v>13</v>
      </c>
      <c r="Q13" s="34">
        <v>13</v>
      </c>
      <c r="R13" s="34">
        <v>13</v>
      </c>
    </row>
    <row r="14" spans="1:18" ht="21" customHeight="1" x14ac:dyDescent="0.45">
      <c r="A14" s="32"/>
      <c r="B14" s="95" t="s">
        <v>58</v>
      </c>
      <c r="C14" s="101">
        <f>ROUND($C$9*$C$27+$D$9*$C$28+$C$31,0)</f>
        <v>137</v>
      </c>
      <c r="D14" s="260">
        <f>VLOOKUP($C14, '수학 백분위 표'!$B$6:$D$117, 3, FALSE)</f>
        <v>96.48</v>
      </c>
      <c r="E14" s="102">
        <f>VLOOKUP($C14, '수학 백분위 표'!$B$7:$D$118, 2, FALSE)</f>
        <v>1</v>
      </c>
      <c r="F14" s="93"/>
      <c r="G14" s="95" t="s">
        <v>58</v>
      </c>
      <c r="H14" s="199">
        <f>IF(AND(M38="불가능", N38="불가능"), "가능한 케이스 없음", IF(OR(M38="불가능", N38="불가능"), MIN(M38, N38), IF(M38=N38, M38, M38&amp;" 또는 "&amp;N38)))</f>
        <v>100</v>
      </c>
      <c r="I14" s="200"/>
      <c r="J14" s="32"/>
      <c r="K14" s="32"/>
      <c r="L14" s="32"/>
      <c r="M14" s="69"/>
      <c r="O14" s="34">
        <v>14</v>
      </c>
      <c r="P14" s="34">
        <v>14</v>
      </c>
      <c r="Q14" s="34">
        <v>14</v>
      </c>
      <c r="R14" s="34">
        <v>14</v>
      </c>
    </row>
    <row r="15" spans="1:18" ht="21" customHeight="1" x14ac:dyDescent="0.45">
      <c r="A15" s="32"/>
      <c r="B15" s="95" t="s">
        <v>50</v>
      </c>
      <c r="C15" s="101">
        <f>ROUND($C$9*$C$27+$D$9*$C$29+$C$32,0)</f>
        <v>142</v>
      </c>
      <c r="D15" s="260">
        <f>VLOOKUP($C15, '수학 백분위 표'!$B$6:$D$117, 3, FALSE)</f>
        <v>99.02</v>
      </c>
      <c r="E15" s="102">
        <f>VLOOKUP($C15, '수학 백분위 표'!$B$6:$D$118, 2, FALSE)</f>
        <v>1</v>
      </c>
      <c r="F15" s="93"/>
      <c r="G15" s="95" t="s">
        <v>50</v>
      </c>
      <c r="H15" s="199">
        <f>IF(AND(M39="불가능", N39="불가능"), "가능한 케이스 없음", IF(OR(M39="불가능", N39="불가능"), MIN(M39, N39), IF(M39=N39, M39, M39&amp;" 또는 "&amp;N39)))</f>
        <v>93</v>
      </c>
      <c r="I15" s="200"/>
      <c r="J15" s="32"/>
      <c r="K15" s="32"/>
      <c r="L15" s="32"/>
      <c r="M15" s="69"/>
      <c r="O15" s="34">
        <v>15</v>
      </c>
      <c r="P15" s="34">
        <v>15</v>
      </c>
      <c r="Q15" s="34">
        <v>15</v>
      </c>
      <c r="R15" s="34">
        <v>15</v>
      </c>
    </row>
    <row r="16" spans="1:18" ht="21" customHeight="1" thickBot="1" x14ac:dyDescent="0.5">
      <c r="A16" s="32"/>
      <c r="B16" s="98" t="s">
        <v>51</v>
      </c>
      <c r="C16" s="103">
        <f>ROUND($C$9*$C$27+$D$9*$C$30+$C$33,0)</f>
        <v>141</v>
      </c>
      <c r="D16" s="261">
        <f>VLOOKUP($C16, '수학 백분위 표'!$B$6:$D$117, 3, FALSE)</f>
        <v>98.57</v>
      </c>
      <c r="E16" s="104">
        <f>VLOOKUP($C16, '수학 백분위 표'!$B$6:$D$118, 2, FALSE)</f>
        <v>1</v>
      </c>
      <c r="F16" s="93"/>
      <c r="G16" s="98" t="s">
        <v>51</v>
      </c>
      <c r="H16" s="197">
        <f>IF(AND(M40="불가능", N40="불가능"), "가능한 케이스 없음", IF(OR(M40="불가능", N40="불가능"), MIN(M40, N40), IF(M40=N40, M40, M40&amp;" 또는 "&amp;N40)))</f>
        <v>95</v>
      </c>
      <c r="I16" s="198"/>
      <c r="K16" s="32"/>
      <c r="L16" s="32"/>
      <c r="O16" s="34">
        <v>16</v>
      </c>
      <c r="P16" s="34">
        <v>16</v>
      </c>
      <c r="Q16" s="34">
        <v>16</v>
      </c>
      <c r="R16" s="34">
        <v>16</v>
      </c>
    </row>
    <row r="17" spans="1:18" x14ac:dyDescent="0.45">
      <c r="A17" s="32"/>
      <c r="B17" s="80"/>
      <c r="C17" s="80"/>
      <c r="D17" s="80"/>
      <c r="E17" s="81"/>
      <c r="F17" s="32"/>
      <c r="G17" s="81"/>
      <c r="H17" s="81"/>
      <c r="I17" s="81"/>
      <c r="J17" s="32"/>
      <c r="K17" s="32"/>
      <c r="L17" s="32"/>
      <c r="M17" s="69"/>
      <c r="O17" s="34">
        <v>17</v>
      </c>
      <c r="P17" s="34">
        <v>17</v>
      </c>
      <c r="Q17" s="34">
        <v>17</v>
      </c>
      <c r="R17" s="34">
        <v>17</v>
      </c>
    </row>
    <row r="18" spans="1:18" x14ac:dyDescent="0.45">
      <c r="A18" s="32"/>
      <c r="B18" s="33"/>
      <c r="C18" s="33"/>
      <c r="D18" s="33"/>
      <c r="E18" s="32"/>
      <c r="F18" s="32"/>
      <c r="G18" s="32"/>
      <c r="H18" s="32"/>
      <c r="I18" s="32"/>
      <c r="J18" s="32"/>
      <c r="K18" s="32"/>
      <c r="L18" s="32"/>
      <c r="M18" s="69"/>
      <c r="O18" s="34">
        <v>18</v>
      </c>
      <c r="P18" s="34">
        <v>18</v>
      </c>
      <c r="Q18" s="34">
        <v>18</v>
      </c>
      <c r="R18" s="34">
        <v>18</v>
      </c>
    </row>
    <row r="19" spans="1:18" x14ac:dyDescent="0.45">
      <c r="A19" s="32"/>
      <c r="B19" s="33"/>
      <c r="C19" s="33"/>
      <c r="D19" s="33"/>
      <c r="E19" s="32"/>
      <c r="F19" s="32"/>
      <c r="H19" s="79"/>
      <c r="I19" s="32"/>
      <c r="J19" s="32"/>
      <c r="K19" s="32"/>
      <c r="L19" s="32"/>
      <c r="M19" s="69"/>
      <c r="O19" s="34">
        <v>19</v>
      </c>
      <c r="P19" s="34">
        <v>19</v>
      </c>
      <c r="Q19" s="34">
        <v>19</v>
      </c>
      <c r="R19" s="34">
        <v>19</v>
      </c>
    </row>
    <row r="20" spans="1:18" ht="17.5" thickBot="1" x14ac:dyDescent="0.5">
      <c r="A20" s="32"/>
      <c r="B20" s="33"/>
      <c r="C20" s="33"/>
      <c r="D20" s="33"/>
      <c r="E20" s="32"/>
      <c r="F20" s="32"/>
      <c r="G20" s="32"/>
      <c r="H20" s="32"/>
      <c r="I20" s="32"/>
      <c r="J20" s="32"/>
      <c r="K20" s="32"/>
      <c r="L20" s="32"/>
      <c r="M20" s="69"/>
      <c r="O20" s="34">
        <v>20</v>
      </c>
      <c r="P20" s="34">
        <v>20</v>
      </c>
      <c r="Q20" s="34">
        <v>20</v>
      </c>
      <c r="R20" s="34">
        <v>20</v>
      </c>
    </row>
    <row r="21" spans="1:18" ht="17.5" thickBot="1" x14ac:dyDescent="0.5">
      <c r="A21" s="32"/>
      <c r="B21" s="72" t="s">
        <v>25</v>
      </c>
      <c r="C21" s="73">
        <v>0.83</v>
      </c>
      <c r="D21" s="33"/>
      <c r="E21" s="32"/>
      <c r="F21" s="32"/>
      <c r="G21" s="166" t="s">
        <v>35</v>
      </c>
      <c r="H21" s="167"/>
      <c r="I21" s="167"/>
      <c r="J21" s="168"/>
      <c r="K21" s="6"/>
      <c r="L21" s="32"/>
      <c r="M21" s="69"/>
      <c r="O21" s="34">
        <v>21</v>
      </c>
      <c r="P21" s="34">
        <v>21</v>
      </c>
      <c r="Q21" s="34">
        <v>21</v>
      </c>
      <c r="R21" s="34">
        <v>21</v>
      </c>
    </row>
    <row r="22" spans="1:18" x14ac:dyDescent="0.45">
      <c r="A22" s="32"/>
      <c r="B22" s="74" t="s">
        <v>11</v>
      </c>
      <c r="C22" s="75">
        <v>0.67800000000000005</v>
      </c>
      <c r="D22" s="33"/>
      <c r="E22" s="32"/>
      <c r="F22" s="32"/>
      <c r="G22" s="136"/>
      <c r="H22" s="137" t="s">
        <v>21</v>
      </c>
      <c r="I22" s="137" t="s">
        <v>23</v>
      </c>
      <c r="J22" s="138" t="s">
        <v>30</v>
      </c>
      <c r="K22" s="6"/>
      <c r="L22" s="32"/>
      <c r="M22" s="69"/>
      <c r="O22" s="34">
        <v>22</v>
      </c>
      <c r="P22" s="34">
        <v>22</v>
      </c>
      <c r="Q22" s="34">
        <v>22</v>
      </c>
      <c r="R22" s="34">
        <v>22</v>
      </c>
    </row>
    <row r="23" spans="1:18" x14ac:dyDescent="0.45">
      <c r="A23" s="32"/>
      <c r="B23" s="74" t="s">
        <v>12</v>
      </c>
      <c r="C23" s="75">
        <v>0.76500000000000001</v>
      </c>
      <c r="D23" s="33"/>
      <c r="E23" s="32"/>
      <c r="F23" s="32"/>
      <c r="G23" s="139" t="s">
        <v>6</v>
      </c>
      <c r="H23" s="140">
        <v>184366</v>
      </c>
      <c r="I23" s="140">
        <v>91766</v>
      </c>
      <c r="J23" s="141">
        <f>H23+I23</f>
        <v>276132</v>
      </c>
      <c r="K23" s="142"/>
      <c r="L23" s="45"/>
      <c r="M23" s="69"/>
      <c r="O23" s="34">
        <v>23</v>
      </c>
      <c r="P23" s="34">
        <v>24</v>
      </c>
      <c r="Q23" s="34">
        <v>23</v>
      </c>
      <c r="R23" s="34">
        <v>23</v>
      </c>
    </row>
    <row r="24" spans="1:18" x14ac:dyDescent="0.45">
      <c r="A24" s="32"/>
      <c r="B24" s="74" t="s">
        <v>13</v>
      </c>
      <c r="C24" s="75">
        <v>54</v>
      </c>
      <c r="D24" s="33"/>
      <c r="E24" s="32"/>
      <c r="F24" s="32"/>
      <c r="G24" s="143" t="s">
        <v>31</v>
      </c>
      <c r="H24" s="144">
        <v>40.53</v>
      </c>
      <c r="I24" s="144">
        <v>50.78</v>
      </c>
      <c r="J24" s="145">
        <f>(H24*$H$23+I24*$I$23)/$J$23</f>
        <v>43.936347326640885</v>
      </c>
      <c r="K24" s="142"/>
      <c r="L24" s="45"/>
      <c r="M24" s="69"/>
      <c r="O24" s="34">
        <v>24</v>
      </c>
      <c r="P24" s="53"/>
      <c r="Q24" s="34">
        <v>24</v>
      </c>
      <c r="R24" s="34">
        <v>24</v>
      </c>
    </row>
    <row r="25" spans="1:18" ht="17.5" thickBot="1" x14ac:dyDescent="0.5">
      <c r="A25" s="32"/>
      <c r="B25" s="76" t="s">
        <v>14</v>
      </c>
      <c r="C25" s="77">
        <v>53</v>
      </c>
      <c r="D25" s="33"/>
      <c r="E25" s="32"/>
      <c r="F25" s="32"/>
      <c r="G25" s="143" t="s">
        <v>32</v>
      </c>
      <c r="H25" s="144">
        <f>H26-H24</f>
        <v>12.740000000000002</v>
      </c>
      <c r="I25" s="144">
        <f>I26-I24</f>
        <v>16.120000000000005</v>
      </c>
      <c r="J25" s="145">
        <f t="shared" ref="J25:J26" si="0">(H25*$H$23+I25*$I$23)/$J$23</f>
        <v>13.863263801370362</v>
      </c>
      <c r="K25" s="142"/>
      <c r="L25" s="45"/>
      <c r="M25" s="69"/>
      <c r="O25" s="34">
        <v>25</v>
      </c>
      <c r="P25" s="53"/>
      <c r="Q25" s="34">
        <v>25</v>
      </c>
      <c r="R25" s="34">
        <v>26</v>
      </c>
    </row>
    <row r="26" spans="1:18" ht="17.5" thickBot="1" x14ac:dyDescent="0.5">
      <c r="A26" s="32"/>
      <c r="B26" s="78"/>
      <c r="C26" s="78"/>
      <c r="D26" s="33"/>
      <c r="E26" s="32"/>
      <c r="F26" s="49"/>
      <c r="G26" s="146" t="s">
        <v>33</v>
      </c>
      <c r="H26" s="147">
        <v>53.27</v>
      </c>
      <c r="I26" s="147">
        <v>66.900000000000006</v>
      </c>
      <c r="J26" s="148">
        <f t="shared" si="0"/>
        <v>57.799611128011243</v>
      </c>
      <c r="K26" s="149"/>
      <c r="L26" s="49"/>
      <c r="M26" s="69"/>
      <c r="O26" s="34">
        <v>26</v>
      </c>
      <c r="Q26" s="34">
        <v>26</v>
      </c>
    </row>
    <row r="27" spans="1:18" ht="17.5" thickBot="1" x14ac:dyDescent="0.5">
      <c r="A27" s="32"/>
      <c r="B27" s="72" t="s">
        <v>29</v>
      </c>
      <c r="C27" s="73">
        <v>0.80800000000000005</v>
      </c>
      <c r="D27" s="33"/>
      <c r="E27" s="32"/>
      <c r="F27" s="49"/>
      <c r="G27" s="149"/>
      <c r="H27" s="149"/>
      <c r="I27" s="149"/>
      <c r="J27" s="149"/>
      <c r="K27" s="149"/>
      <c r="L27" s="49"/>
      <c r="M27" s="69"/>
      <c r="O27" s="34">
        <v>27</v>
      </c>
      <c r="Q27" s="34">
        <v>27</v>
      </c>
    </row>
    <row r="28" spans="1:18" ht="17.5" thickBot="1" x14ac:dyDescent="0.5">
      <c r="A28" s="32"/>
      <c r="B28" s="74" t="s">
        <v>17</v>
      </c>
      <c r="C28" s="75">
        <v>0.85</v>
      </c>
      <c r="D28" s="33"/>
      <c r="E28" s="32"/>
      <c r="F28" s="49"/>
      <c r="G28" s="169" t="s">
        <v>36</v>
      </c>
      <c r="H28" s="170"/>
      <c r="I28" s="170"/>
      <c r="J28" s="170"/>
      <c r="K28" s="171"/>
      <c r="L28" s="32"/>
      <c r="M28" s="69"/>
      <c r="O28" s="34">
        <v>28</v>
      </c>
      <c r="Q28" s="34">
        <v>28</v>
      </c>
    </row>
    <row r="29" spans="1:18" x14ac:dyDescent="0.45">
      <c r="A29" s="32"/>
      <c r="B29" s="74" t="s">
        <v>18</v>
      </c>
      <c r="C29" s="75">
        <v>0.98299999999999998</v>
      </c>
      <c r="D29" s="33"/>
      <c r="E29" s="32"/>
      <c r="F29" s="49"/>
      <c r="G29" s="150"/>
      <c r="H29" s="151" t="s">
        <v>22</v>
      </c>
      <c r="I29" s="151" t="s">
        <v>37</v>
      </c>
      <c r="J29" s="151" t="s">
        <v>38</v>
      </c>
      <c r="K29" s="152" t="s">
        <v>30</v>
      </c>
      <c r="L29" s="32"/>
      <c r="M29" s="69"/>
      <c r="O29" s="34">
        <v>29</v>
      </c>
      <c r="Q29" s="34">
        <v>29</v>
      </c>
    </row>
    <row r="30" spans="1:18" x14ac:dyDescent="0.45">
      <c r="A30" s="32"/>
      <c r="B30" s="74" t="s">
        <v>15</v>
      </c>
      <c r="C30" s="75">
        <v>0.97199999999999998</v>
      </c>
      <c r="D30" s="33"/>
      <c r="E30" s="32"/>
      <c r="F30" s="49"/>
      <c r="G30" s="143" t="s">
        <v>6</v>
      </c>
      <c r="H30" s="140">
        <v>145071</v>
      </c>
      <c r="I30" s="140">
        <v>116973</v>
      </c>
      <c r="J30" s="140">
        <v>13364</v>
      </c>
      <c r="K30" s="153">
        <f>H30+I30+J30</f>
        <v>275408</v>
      </c>
      <c r="L30" s="32"/>
      <c r="M30" s="69"/>
      <c r="O30" s="34">
        <v>30</v>
      </c>
      <c r="Q30" s="34">
        <v>30</v>
      </c>
    </row>
    <row r="31" spans="1:18" x14ac:dyDescent="0.45">
      <c r="A31" s="32"/>
      <c r="B31" s="74" t="s">
        <v>16</v>
      </c>
      <c r="C31" s="75">
        <v>65.099999999999994</v>
      </c>
      <c r="D31" s="33"/>
      <c r="E31" s="32"/>
      <c r="F31" s="49"/>
      <c r="G31" s="143" t="s">
        <v>31</v>
      </c>
      <c r="H31" s="144">
        <v>24.85</v>
      </c>
      <c r="I31" s="144">
        <v>42.66</v>
      </c>
      <c r="J31" s="144">
        <v>32.369999999999997</v>
      </c>
      <c r="K31" s="145">
        <f>(H31*$H$30+I31*$I$30+J31*$J$30)/$K$30</f>
        <v>32.77927732672979</v>
      </c>
      <c r="L31" s="32"/>
      <c r="M31" s="69"/>
      <c r="O31" s="34">
        <v>31</v>
      </c>
      <c r="Q31" s="34">
        <v>31</v>
      </c>
    </row>
    <row r="32" spans="1:18" x14ac:dyDescent="0.45">
      <c r="A32" s="32"/>
      <c r="B32" s="74" t="s">
        <v>19</v>
      </c>
      <c r="C32" s="75">
        <v>67</v>
      </c>
      <c r="D32" s="33"/>
      <c r="E32" s="32"/>
      <c r="F32" s="49"/>
      <c r="G32" s="143" t="s">
        <v>32</v>
      </c>
      <c r="H32" s="144">
        <f>H33-H31</f>
        <v>7.25</v>
      </c>
      <c r="I32" s="144">
        <f>I33-I31</f>
        <v>9.480000000000004</v>
      </c>
      <c r="J32" s="144">
        <f>J33-J31</f>
        <v>7.6200000000000045</v>
      </c>
      <c r="K32" s="145">
        <f t="shared" ref="K32:K33" si="1">(H32*$H$30+I32*$I$30+J32*$J$30)/$K$30</f>
        <v>8.2150934976471301</v>
      </c>
      <c r="L32" s="32"/>
      <c r="M32" s="69"/>
      <c r="O32" s="34">
        <v>32</v>
      </c>
      <c r="Q32" s="34">
        <v>32</v>
      </c>
    </row>
    <row r="33" spans="1:17" ht="17.5" thickBot="1" x14ac:dyDescent="0.5">
      <c r="A33" s="32"/>
      <c r="B33" s="76" t="s">
        <v>20</v>
      </c>
      <c r="C33" s="77">
        <v>66</v>
      </c>
      <c r="D33" s="33"/>
      <c r="E33" s="32"/>
      <c r="F33" s="49"/>
      <c r="G33" s="146" t="s">
        <v>33</v>
      </c>
      <c r="H33" s="147">
        <v>32.1</v>
      </c>
      <c r="I33" s="147">
        <v>52.14</v>
      </c>
      <c r="J33" s="147">
        <v>39.99</v>
      </c>
      <c r="K33" s="148">
        <f t="shared" si="1"/>
        <v>40.994370824376922</v>
      </c>
      <c r="L33" s="32"/>
      <c r="M33" s="69"/>
      <c r="O33" s="34">
        <v>33</v>
      </c>
      <c r="Q33" s="34">
        <v>33</v>
      </c>
    </row>
    <row r="34" spans="1:17" x14ac:dyDescent="0.45">
      <c r="A34" s="32"/>
      <c r="B34" s="33"/>
      <c r="C34" s="33"/>
      <c r="D34" s="33"/>
      <c r="E34" s="32"/>
      <c r="F34" s="49"/>
      <c r="G34" s="49"/>
      <c r="H34" s="49"/>
      <c r="I34" s="49"/>
      <c r="J34" s="49"/>
      <c r="K34" s="32"/>
      <c r="L34" s="32"/>
      <c r="M34" s="69"/>
      <c r="O34" s="34">
        <v>34</v>
      </c>
      <c r="Q34" s="34">
        <v>34</v>
      </c>
    </row>
    <row r="35" spans="1:17" x14ac:dyDescent="0.45">
      <c r="A35" s="32"/>
      <c r="B35" s="33"/>
      <c r="C35" s="33"/>
      <c r="D35" s="33"/>
      <c r="E35" s="32"/>
      <c r="F35" s="49"/>
      <c r="G35" s="49"/>
      <c r="H35" s="49"/>
      <c r="I35" s="49"/>
      <c r="J35" s="49"/>
      <c r="K35" s="32"/>
      <c r="L35" s="32"/>
      <c r="M35" s="69"/>
      <c r="N35" s="71"/>
      <c r="O35" s="34">
        <v>35</v>
      </c>
      <c r="Q35" s="34">
        <v>35</v>
      </c>
    </row>
    <row r="36" spans="1:17" x14ac:dyDescent="0.45">
      <c r="E36" s="70"/>
      <c r="F36" s="71"/>
      <c r="G36" s="59">
        <f>($H$8-0.5-$I$8*$C$22-$C$24)/$C$21</f>
        <v>67.744578313253015</v>
      </c>
      <c r="H36" s="59">
        <f>($H$8+0.499-$I$8*$C$22-$C$24)/$C$21</f>
        <v>68.948192771084322</v>
      </c>
      <c r="I36" s="60">
        <f>ROUNDUP(G36, 0)</f>
        <v>68</v>
      </c>
      <c r="J36" s="60">
        <f>ROUNDDOWN(H36, 0)</f>
        <v>68</v>
      </c>
      <c r="K36" s="59">
        <f>ROUNDUP(G36, 0)+$I$8</f>
        <v>92</v>
      </c>
      <c r="L36" s="59">
        <f>ROUNDDOWN(H36, 0)+$I$8</f>
        <v>92</v>
      </c>
      <c r="M36" s="59">
        <f>IF(OR($I36&gt;76, $J36&lt;0, AND($I36=75, $J36=75), AND($I36=1, $J36=1), $I36&gt;$J36, K36&gt;100, K36=99, K36=1, K36&lt;0, $I$8&gt;24, $I$8=23, $I$8=1, $I$8&lt;0), "불가능", K36)</f>
        <v>92</v>
      </c>
      <c r="N36" s="59">
        <f>IF(OR($I36&gt;76, $J36&lt;0, AND($I36=75, $J36=75), AND($I36=1, $J36=1), $I36&gt;$J36, L36&gt;100, L36=99, L36=1, L36&lt;0, $I$8&gt;24, $I$8=23, $I$8=1, $I$8&lt;0, H36&lt;0), "불가능", L36)</f>
        <v>92</v>
      </c>
      <c r="O36" s="34">
        <v>36</v>
      </c>
      <c r="Q36" s="34">
        <v>36</v>
      </c>
    </row>
    <row r="37" spans="1:17" x14ac:dyDescent="0.45">
      <c r="E37" s="70"/>
      <c r="F37" s="71"/>
      <c r="G37" s="59">
        <f>($H$8-0.5-$I$8*$C$23-$C$25)/$C$21</f>
        <v>66.433734939759034</v>
      </c>
      <c r="H37" s="59">
        <f>($H$8+0.499-$I$8*$C$23-$C$25)/$C$21</f>
        <v>67.637349397590356</v>
      </c>
      <c r="I37" s="60">
        <f>ROUNDUP(G37, 0)</f>
        <v>67</v>
      </c>
      <c r="J37" s="60">
        <f>ROUNDDOWN(H37, 0)</f>
        <v>67</v>
      </c>
      <c r="K37" s="59">
        <f>ROUNDUP(G37, 0)+$I$8</f>
        <v>91</v>
      </c>
      <c r="L37" s="59">
        <f>ROUNDDOWN(H37, 0)+$I$8</f>
        <v>91</v>
      </c>
      <c r="M37" s="59">
        <f>IF(OR($I37&gt;76, $J37&lt;0, AND($I37=75, $J37=75), AND($I37=1, $J37=1), $I37&gt;$J37, K37&gt;100, K37=99, K37=1, K37&lt;0, $I$8&gt;24, $I$8=23, $I$8=1, $I$8&lt;0), "불가능", K37)</f>
        <v>91</v>
      </c>
      <c r="N37" s="59">
        <f>IF(OR($I37&gt;76, $J37&lt;0, AND($I37=75, $J37=75), AND($I37=1, $J37=1), $I37&gt;$J37, L37&gt;100, L37=99, L37=1, L37&lt;0, $I$8&gt;24, $I$8=23, $I$8=1, $I$8&lt;0, H37&lt;0), "불가능", L37)</f>
        <v>91</v>
      </c>
      <c r="O37" s="34">
        <v>37</v>
      </c>
      <c r="Q37" s="34">
        <v>37</v>
      </c>
    </row>
    <row r="38" spans="1:17" x14ac:dyDescent="0.45">
      <c r="E38" s="70"/>
      <c r="F38" s="71"/>
      <c r="G38" s="59">
        <f>($H$9-0.5-$I$9*$C$28-$C$31)/$C$27</f>
        <v>73.391089108910904</v>
      </c>
      <c r="H38" s="59">
        <f>($H$9+0.499-$I$9*$C$28-$C$31)/$C$27</f>
        <v>74.627475247524757</v>
      </c>
      <c r="I38" s="60">
        <f>ROUNDUP(G38, 0)</f>
        <v>74</v>
      </c>
      <c r="J38" s="60">
        <f>ROUNDDOWN(H38, 0)</f>
        <v>74</v>
      </c>
      <c r="K38" s="59">
        <f>ROUNDUP(G38, 0)+$I$9</f>
        <v>100</v>
      </c>
      <c r="L38" s="59">
        <f>ROUNDDOWN(H38, 0)+$I$9</f>
        <v>100</v>
      </c>
      <c r="M38" s="59">
        <f t="shared" ref="M38:M40" si="2">IF(OR($I38&gt;74, $J38&lt;0, AND($I38=73, $J38=73), AND($I38=1, $J38=1), $I38&gt;$J38, K38&gt;100, K38=99, K38=1, K38&lt;0, $I$9&gt;26, $I$9=25, $I$9=1, $I$9&lt;0), "불가능", K38)</f>
        <v>100</v>
      </c>
      <c r="N38" s="59">
        <f>IF(OR($I38&gt;74, $J38&lt;0, AND($I38=73, $J38=73), AND($I38=1, $J38=1), $I38&gt;$J38, L38&gt;100, L38=99, L38=1, L38&lt;0, $I$9&gt;26, $I$9=25, $I$9=1, $I$9&lt;0, H38&lt;0), "불가능", L38)</f>
        <v>100</v>
      </c>
      <c r="O38" s="34">
        <v>38</v>
      </c>
      <c r="Q38" s="34">
        <v>38</v>
      </c>
    </row>
    <row r="39" spans="1:17" x14ac:dyDescent="0.45">
      <c r="E39" s="70"/>
      <c r="F39" s="71"/>
      <c r="G39" s="59">
        <f>($H$9-0.5-$I$9*$C$29-$C$32)/$C$27</f>
        <v>66.759900990099013</v>
      </c>
      <c r="H39" s="59">
        <f>($H$9+0.499-$I$9*$C$29-$C$32)/$C$27</f>
        <v>67.996287128712865</v>
      </c>
      <c r="I39" s="60">
        <f>ROUNDUP(G39, 0)</f>
        <v>67</v>
      </c>
      <c r="J39" s="60">
        <f>ROUNDDOWN(H39, 0)</f>
        <v>67</v>
      </c>
      <c r="K39" s="59">
        <f>ROUNDUP(G39, 0)+$I$9</f>
        <v>93</v>
      </c>
      <c r="L39" s="59">
        <f>ROUNDDOWN(H39, 0)+$I$9</f>
        <v>93</v>
      </c>
      <c r="M39" s="59">
        <f t="shared" si="2"/>
        <v>93</v>
      </c>
      <c r="N39" s="59">
        <f>IF(OR($I39&gt;74, $J39&lt;0, AND($I39=73, $J39=73), AND($I39=1, $J39=1), $I39&gt;$J39, L39&gt;100, L39=99, L39=1, L39&lt;0, $I$9&gt;26, $I$9=25, $I$9=1, $I$9&lt;0, H39&lt;0), "불가능", L39)</f>
        <v>93</v>
      </c>
      <c r="O39" s="34">
        <v>39</v>
      </c>
      <c r="Q39" s="34">
        <v>39</v>
      </c>
    </row>
    <row r="40" spans="1:17" x14ac:dyDescent="0.45">
      <c r="E40" s="70"/>
      <c r="F40" s="71"/>
      <c r="G40" s="59">
        <f>($H$9-0.5-$I$9*$C$30-$C$33)/$C$27</f>
        <v>68.351485148514854</v>
      </c>
      <c r="H40" s="59">
        <f>($H$9+0.499-$I$9*$C$30-$C$33)/$C$27</f>
        <v>69.587871287128706</v>
      </c>
      <c r="I40" s="60">
        <f>ROUNDUP(G40, 0)</f>
        <v>69</v>
      </c>
      <c r="J40" s="60">
        <f>ROUNDDOWN(H40, 0)</f>
        <v>69</v>
      </c>
      <c r="K40" s="59">
        <f>ROUNDUP(G40, 0)+$I$9</f>
        <v>95</v>
      </c>
      <c r="L40" s="59">
        <f>ROUNDDOWN(H40, 0)+$I$9</f>
        <v>95</v>
      </c>
      <c r="M40" s="59">
        <f t="shared" si="2"/>
        <v>95</v>
      </c>
      <c r="N40" s="59">
        <f>IF(OR($I40&gt;74, $J40&lt;0, AND($I40=73, $J40=73), AND($I40=1, $J40=1), $I40&gt;$J40, L40&gt;100, L40=99, L40=1, L40&lt;0, $I$9&gt;26, $I$9=25, $I$9=1, $I$9&lt;0, H40&lt;0), "불가능", L40)</f>
        <v>95</v>
      </c>
      <c r="O40" s="34">
        <v>40</v>
      </c>
      <c r="Q40" s="34">
        <v>40</v>
      </c>
    </row>
    <row r="41" spans="1:17" x14ac:dyDescent="0.45">
      <c r="E41" s="70"/>
      <c r="F41" s="71"/>
      <c r="G41" s="71"/>
      <c r="H41" s="71"/>
      <c r="I41" s="71"/>
      <c r="J41" s="71"/>
      <c r="K41" s="71"/>
      <c r="L41" s="71"/>
      <c r="M41" s="71"/>
      <c r="N41" s="71"/>
      <c r="O41" s="34">
        <v>41</v>
      </c>
      <c r="Q41" s="34">
        <v>41</v>
      </c>
    </row>
    <row r="42" spans="1:17" x14ac:dyDescent="0.45">
      <c r="E42" s="70"/>
      <c r="F42" s="71"/>
      <c r="G42" s="71"/>
      <c r="H42" s="71"/>
      <c r="I42" s="71"/>
      <c r="J42" s="71"/>
      <c r="K42" s="71"/>
      <c r="L42" s="71"/>
      <c r="M42" s="71"/>
      <c r="N42" s="71"/>
      <c r="O42" s="34">
        <v>42</v>
      </c>
      <c r="Q42" s="34">
        <v>42</v>
      </c>
    </row>
    <row r="43" spans="1:17" x14ac:dyDescent="0.45">
      <c r="O43" s="34">
        <v>43</v>
      </c>
      <c r="Q43" s="34">
        <v>43</v>
      </c>
    </row>
    <row r="44" spans="1:17" x14ac:dyDescent="0.45">
      <c r="O44" s="34">
        <v>44</v>
      </c>
      <c r="Q44" s="34">
        <v>44</v>
      </c>
    </row>
    <row r="45" spans="1:17" x14ac:dyDescent="0.45">
      <c r="O45" s="34">
        <v>45</v>
      </c>
      <c r="Q45" s="34">
        <v>45</v>
      </c>
    </row>
    <row r="46" spans="1:17" x14ac:dyDescent="0.45">
      <c r="O46" s="34">
        <v>46</v>
      </c>
      <c r="Q46" s="34">
        <v>46</v>
      </c>
    </row>
    <row r="47" spans="1:17" x14ac:dyDescent="0.45">
      <c r="O47" s="34">
        <v>47</v>
      </c>
      <c r="Q47" s="34">
        <v>47</v>
      </c>
    </row>
    <row r="48" spans="1:17" x14ac:dyDescent="0.45">
      <c r="O48" s="34">
        <v>48</v>
      </c>
      <c r="Q48" s="34">
        <v>48</v>
      </c>
    </row>
    <row r="49" spans="15:17" x14ac:dyDescent="0.45">
      <c r="O49" s="34">
        <v>49</v>
      </c>
      <c r="Q49" s="34">
        <v>49</v>
      </c>
    </row>
    <row r="50" spans="15:17" x14ac:dyDescent="0.45">
      <c r="O50" s="34">
        <v>50</v>
      </c>
      <c r="Q50" s="34">
        <v>50</v>
      </c>
    </row>
    <row r="51" spans="15:17" x14ac:dyDescent="0.45">
      <c r="O51" s="34">
        <v>51</v>
      </c>
      <c r="Q51" s="34">
        <v>51</v>
      </c>
    </row>
    <row r="52" spans="15:17" x14ac:dyDescent="0.45">
      <c r="O52" s="34">
        <v>52</v>
      </c>
      <c r="Q52" s="34">
        <v>52</v>
      </c>
    </row>
    <row r="53" spans="15:17" x14ac:dyDescent="0.45">
      <c r="O53" s="34">
        <v>53</v>
      </c>
      <c r="Q53" s="34">
        <v>53</v>
      </c>
    </row>
    <row r="54" spans="15:17" x14ac:dyDescent="0.45">
      <c r="O54" s="34">
        <v>54</v>
      </c>
      <c r="Q54" s="34">
        <v>54</v>
      </c>
    </row>
    <row r="55" spans="15:17" x14ac:dyDescent="0.45">
      <c r="O55" s="34">
        <v>55</v>
      </c>
      <c r="Q55" s="34">
        <v>55</v>
      </c>
    </row>
    <row r="56" spans="15:17" x14ac:dyDescent="0.45">
      <c r="O56" s="34">
        <v>56</v>
      </c>
      <c r="Q56" s="34">
        <v>56</v>
      </c>
    </row>
    <row r="57" spans="15:17" x14ac:dyDescent="0.45">
      <c r="O57" s="34">
        <v>57</v>
      </c>
      <c r="Q57" s="34">
        <v>57</v>
      </c>
    </row>
    <row r="58" spans="15:17" x14ac:dyDescent="0.45">
      <c r="O58" s="34">
        <v>58</v>
      </c>
      <c r="Q58" s="34">
        <v>58</v>
      </c>
    </row>
    <row r="59" spans="15:17" x14ac:dyDescent="0.45">
      <c r="O59" s="34">
        <v>59</v>
      </c>
      <c r="Q59" s="34">
        <v>59</v>
      </c>
    </row>
    <row r="60" spans="15:17" x14ac:dyDescent="0.45">
      <c r="O60" s="34">
        <v>60</v>
      </c>
      <c r="Q60" s="34">
        <v>60</v>
      </c>
    </row>
    <row r="61" spans="15:17" x14ac:dyDescent="0.45">
      <c r="O61" s="34">
        <v>61</v>
      </c>
      <c r="Q61" s="34">
        <v>61</v>
      </c>
    </row>
    <row r="62" spans="15:17" x14ac:dyDescent="0.45">
      <c r="O62" s="34">
        <v>62</v>
      </c>
      <c r="Q62" s="34">
        <v>62</v>
      </c>
    </row>
    <row r="63" spans="15:17" x14ac:dyDescent="0.45">
      <c r="O63" s="34">
        <v>63</v>
      </c>
      <c r="Q63" s="34">
        <v>63</v>
      </c>
    </row>
    <row r="64" spans="15:17" x14ac:dyDescent="0.45">
      <c r="O64" s="34">
        <v>64</v>
      </c>
      <c r="Q64" s="34">
        <v>64</v>
      </c>
    </row>
    <row r="65" spans="15:19" x14ac:dyDescent="0.45">
      <c r="O65" s="34">
        <v>65</v>
      </c>
      <c r="Q65" s="34">
        <v>65</v>
      </c>
    </row>
    <row r="66" spans="15:19" x14ac:dyDescent="0.45">
      <c r="O66" s="34">
        <v>66</v>
      </c>
      <c r="Q66" s="34">
        <v>66</v>
      </c>
    </row>
    <row r="67" spans="15:19" x14ac:dyDescent="0.45">
      <c r="O67" s="34">
        <v>67</v>
      </c>
      <c r="Q67" s="34">
        <v>67</v>
      </c>
    </row>
    <row r="68" spans="15:19" x14ac:dyDescent="0.45">
      <c r="O68" s="34">
        <v>68</v>
      </c>
      <c r="Q68" s="34">
        <v>68</v>
      </c>
    </row>
    <row r="69" spans="15:19" x14ac:dyDescent="0.45">
      <c r="O69" s="34">
        <v>69</v>
      </c>
      <c r="Q69" s="34">
        <v>69</v>
      </c>
    </row>
    <row r="70" spans="15:19" x14ac:dyDescent="0.45">
      <c r="O70" s="34">
        <v>70</v>
      </c>
      <c r="Q70" s="34">
        <v>70</v>
      </c>
    </row>
    <row r="71" spans="15:19" x14ac:dyDescent="0.45">
      <c r="O71" s="34">
        <v>71</v>
      </c>
      <c r="Q71" s="34">
        <v>71</v>
      </c>
    </row>
    <row r="72" spans="15:19" x14ac:dyDescent="0.45">
      <c r="O72" s="34">
        <v>72</v>
      </c>
      <c r="Q72" s="34">
        <v>72</v>
      </c>
    </row>
    <row r="73" spans="15:19" x14ac:dyDescent="0.45">
      <c r="O73" s="34">
        <v>73</v>
      </c>
      <c r="Q73" s="34">
        <v>74</v>
      </c>
    </row>
    <row r="74" spans="15:19" x14ac:dyDescent="0.45">
      <c r="O74" s="34">
        <v>74</v>
      </c>
    </row>
    <row r="75" spans="15:19" x14ac:dyDescent="0.45">
      <c r="O75" s="34">
        <v>76</v>
      </c>
    </row>
    <row r="76" spans="15:19" ht="17.5" thickBot="1" x14ac:dyDescent="0.5"/>
    <row r="77" spans="15:19" ht="17.5" thickBot="1" x14ac:dyDescent="0.5">
      <c r="O77" s="163" t="s">
        <v>35</v>
      </c>
      <c r="P77" s="164"/>
      <c r="Q77" s="164"/>
      <c r="R77" s="165"/>
      <c r="S77" s="32"/>
    </row>
    <row r="78" spans="15:19" x14ac:dyDescent="0.45">
      <c r="O78" s="39"/>
      <c r="P78" s="40" t="s">
        <v>21</v>
      </c>
      <c r="Q78" s="40" t="s">
        <v>23</v>
      </c>
      <c r="R78" s="41" t="s">
        <v>30</v>
      </c>
      <c r="S78" s="32"/>
    </row>
    <row r="79" spans="15:19" x14ac:dyDescent="0.45">
      <c r="O79" s="42" t="s">
        <v>34</v>
      </c>
      <c r="P79" s="43">
        <v>189902</v>
      </c>
      <c r="Q79" s="43">
        <v>97048</v>
      </c>
      <c r="R79" s="44">
        <f>P79+Q79</f>
        <v>286950</v>
      </c>
      <c r="S79" s="45"/>
    </row>
    <row r="80" spans="15:19" x14ac:dyDescent="0.45">
      <c r="O80" s="46" t="s">
        <v>31</v>
      </c>
      <c r="P80" s="47">
        <v>42.23</v>
      </c>
      <c r="Q80" s="47">
        <v>51.05</v>
      </c>
      <c r="R80" s="48">
        <f>(P80*$P$79+Q80*$Q$79)/$R$79</f>
        <v>45.212970412963926</v>
      </c>
      <c r="S80" s="45"/>
    </row>
    <row r="81" spans="15:19" x14ac:dyDescent="0.45">
      <c r="O81" s="46" t="s">
        <v>32</v>
      </c>
      <c r="P81" s="47">
        <f>P82-P80</f>
        <v>15.800000000000004</v>
      </c>
      <c r="Q81" s="47">
        <f>Q82-Q80</f>
        <v>16.5</v>
      </c>
      <c r="R81" s="48">
        <f>(P81*$P$79+Q81*$Q$79)/$R$79</f>
        <v>16.03674368356857</v>
      </c>
      <c r="S81" s="45"/>
    </row>
    <row r="82" spans="15:19" ht="17.5" thickBot="1" x14ac:dyDescent="0.5">
      <c r="O82" s="50" t="s">
        <v>33</v>
      </c>
      <c r="P82" s="51">
        <v>58.03</v>
      </c>
      <c r="Q82" s="51">
        <v>67.55</v>
      </c>
      <c r="R82" s="52">
        <f>(P82*$P$79+Q82*$Q$79)/$R$79</f>
        <v>61.2497140965325</v>
      </c>
      <c r="S82" s="49"/>
    </row>
    <row r="83" spans="15:19" ht="17.5" thickBot="1" x14ac:dyDescent="0.5">
      <c r="O83" s="49"/>
      <c r="P83" s="49"/>
      <c r="Q83" s="49"/>
      <c r="R83" s="49"/>
      <c r="S83" s="49"/>
    </row>
    <row r="84" spans="15:19" ht="17.5" thickBot="1" x14ac:dyDescent="0.5">
      <c r="O84" s="172" t="s">
        <v>36</v>
      </c>
      <c r="P84" s="173"/>
      <c r="Q84" s="173"/>
      <c r="R84" s="173"/>
      <c r="S84" s="174"/>
    </row>
    <row r="85" spans="15:19" x14ac:dyDescent="0.45">
      <c r="O85" s="54"/>
      <c r="P85" s="55" t="s">
        <v>22</v>
      </c>
      <c r="Q85" s="55" t="s">
        <v>37</v>
      </c>
      <c r="R85" s="55" t="s">
        <v>38</v>
      </c>
      <c r="S85" s="56" t="s">
        <v>30</v>
      </c>
    </row>
    <row r="86" spans="15:19" x14ac:dyDescent="0.45">
      <c r="O86" s="46" t="s">
        <v>34</v>
      </c>
      <c r="P86" s="43">
        <v>155934</v>
      </c>
      <c r="Q86" s="43">
        <v>117473</v>
      </c>
      <c r="R86" s="43">
        <v>12592</v>
      </c>
      <c r="S86" s="57">
        <f>P86+Q86+R86</f>
        <v>285999</v>
      </c>
    </row>
    <row r="87" spans="15:19" x14ac:dyDescent="0.45">
      <c r="O87" s="46" t="s">
        <v>31</v>
      </c>
      <c r="P87" s="47">
        <v>19.68</v>
      </c>
      <c r="Q87" s="47">
        <v>36.46</v>
      </c>
      <c r="R87" s="47">
        <v>26.75</v>
      </c>
      <c r="S87" s="48">
        <f>(P87*$P$86+Q87*$Q$86+R87*$R$86)/$S$86</f>
        <v>26.883599942657142</v>
      </c>
    </row>
    <row r="88" spans="15:19" x14ac:dyDescent="0.45">
      <c r="O88" s="46" t="s">
        <v>32</v>
      </c>
      <c r="P88" s="47">
        <f>P89-P87</f>
        <v>8.7600000000000016</v>
      </c>
      <c r="Q88" s="47">
        <f>Q89-Q87</f>
        <v>11.269999999999996</v>
      </c>
      <c r="R88" s="47">
        <f>R89-R87</f>
        <v>9.0600000000000023</v>
      </c>
      <c r="S88" s="48">
        <f>(P88*$P$86+Q88*$Q$86+R88*$R$86)/$S$86</f>
        <v>9.8041813782565672</v>
      </c>
    </row>
    <row r="89" spans="15:19" ht="17.5" thickBot="1" x14ac:dyDescent="0.5">
      <c r="O89" s="50" t="s">
        <v>33</v>
      </c>
      <c r="P89" s="51">
        <v>28.44</v>
      </c>
      <c r="Q89" s="51">
        <v>47.73</v>
      </c>
      <c r="R89" s="51">
        <v>35.81</v>
      </c>
      <c r="S89" s="52">
        <f>(P89*$P$86+Q89*$Q$86+R89*$R$86)/$S$86</f>
        <v>36.687781320913707</v>
      </c>
    </row>
  </sheetData>
  <sheetProtection algorithmName="SHA-512" hashValue="FA/ak8KDAieYzYt+5etZ1rKj+1FDOsKdV5pEcCL+6dXOHOUES/W7uYflWd2bwO44lJe/64Hwa6om92IgsOSiNA==" saltValue="x586QSwdCOLCOiSR8TTE/g==" spinCount="100000" sheet="1"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9"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  <mergeCell ref="H11:I11"/>
    <mergeCell ref="C2:E2"/>
    <mergeCell ref="C3:E3"/>
    <mergeCell ref="D9:E9"/>
    <mergeCell ref="O77:R77"/>
    <mergeCell ref="G21:J21"/>
    <mergeCell ref="G28:K28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2학년도 7월 고3 전국연합학력평가 국어 영역의 표준점수 범위는 다음과 같습니다._x000a_[53 이상 134 이하의 정수]" xr:uid="{BF8CA3A3-B055-4E54-AF96-445AE4D45415}">
          <x14:formula1>
            <xm:f>'인원 입력 기능'!$B$5:$B$105</xm:f>
          </x14:formula1>
          <xm:sqref>H8</xm:sqref>
        </x14:dataValidation>
        <x14:dataValidation type="list" allowBlank="1" showInputMessage="1" showErrorMessage="1" errorTitle="입력할 수 없는 값입니다." error="2022학년도 7월 고3 전국연합학력평가 수학 영역의 표준점수 범위는 다음과 같습니다._x000a_[65 이상 152 이하의 정수]" xr:uid="{62D1FBFE-A989-45CA-8B8B-BEE96865A735}">
          <x14:formula1>
            <xm:f>'인원 입력 기능'!$G$5:$G$93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  <pageSetUpPr fitToPage="1"/>
  </sheetPr>
  <dimension ref="A1:N141"/>
  <sheetViews>
    <sheetView zoomScale="85" zoomScaleNormal="85" workbookViewId="0">
      <selection activeCell="I6" sqref="I6"/>
    </sheetView>
  </sheetViews>
  <sheetFormatPr defaultRowHeight="17" x14ac:dyDescent="0.45"/>
  <cols>
    <col min="1" max="1" width="11.08203125" customWidth="1"/>
    <col min="2" max="2" width="14.08203125" style="90" customWidth="1"/>
    <col min="3" max="4" width="21.25" style="90" customWidth="1"/>
    <col min="5" max="9" width="14.08203125" customWidth="1"/>
    <col min="10" max="10" width="13.75" customWidth="1"/>
    <col min="11" max="11" width="12.1640625" customWidth="1"/>
    <col min="13" max="14" width="8.6640625" customWidth="1"/>
  </cols>
  <sheetData>
    <row r="1" spans="1:14" ht="17.5" customHeight="1" thickBot="1" x14ac:dyDescent="0.5">
      <c r="A1" s="6"/>
      <c r="B1" s="85"/>
      <c r="C1" s="85"/>
      <c r="D1" s="85"/>
      <c r="E1" s="6"/>
      <c r="F1" s="6"/>
      <c r="G1" s="6"/>
      <c r="H1" s="6"/>
      <c r="I1" s="6"/>
      <c r="J1" s="6"/>
    </row>
    <row r="2" spans="1:14" ht="21" customHeight="1" thickBot="1" x14ac:dyDescent="0.5">
      <c r="A2" s="6"/>
      <c r="B2" s="114" t="s">
        <v>41</v>
      </c>
      <c r="C2" s="203" t="s">
        <v>71</v>
      </c>
      <c r="D2" s="204"/>
      <c r="E2" s="3" t="s">
        <v>7</v>
      </c>
      <c r="F2" s="29" t="s">
        <v>39</v>
      </c>
      <c r="G2" s="1" t="s">
        <v>6</v>
      </c>
      <c r="H2" s="254">
        <f>MAX('인원 입력 기능'!F:F)</f>
        <v>276132</v>
      </c>
      <c r="I2" s="6"/>
      <c r="J2" s="6"/>
    </row>
    <row r="3" spans="1:14" ht="21" customHeight="1" thickBot="1" x14ac:dyDescent="0.5">
      <c r="A3" s="6"/>
      <c r="B3" s="115" t="s">
        <v>62</v>
      </c>
      <c r="C3" s="205" t="s">
        <v>63</v>
      </c>
      <c r="D3" s="206"/>
      <c r="E3" s="30" t="s">
        <v>5</v>
      </c>
      <c r="F3" s="2" t="s">
        <v>24</v>
      </c>
      <c r="G3" s="7"/>
      <c r="H3" s="6"/>
      <c r="J3" s="6"/>
    </row>
    <row r="4" spans="1:14" ht="17.5" thickBot="1" x14ac:dyDescent="0.5">
      <c r="A4" s="6"/>
      <c r="B4" s="82"/>
      <c r="C4" s="82"/>
      <c r="D4" s="82"/>
      <c r="E4" s="7"/>
      <c r="F4" s="6"/>
      <c r="G4" s="6"/>
      <c r="H4" s="6"/>
      <c r="I4" s="6"/>
      <c r="J4" s="6"/>
      <c r="L4" s="257"/>
      <c r="M4" s="257"/>
      <c r="N4" s="257"/>
    </row>
    <row r="5" spans="1:14" ht="21" customHeight="1" thickBot="1" x14ac:dyDescent="0.5">
      <c r="A5" s="6"/>
      <c r="B5" s="130" t="s">
        <v>59</v>
      </c>
      <c r="C5" s="131" t="s">
        <v>60</v>
      </c>
      <c r="D5" s="132" t="s">
        <v>61</v>
      </c>
      <c r="E5" s="236" t="s">
        <v>3</v>
      </c>
      <c r="F5" s="237" t="s">
        <v>2</v>
      </c>
      <c r="G5" s="237" t="s">
        <v>1</v>
      </c>
      <c r="H5" s="238" t="s">
        <v>0</v>
      </c>
      <c r="I5" s="6"/>
      <c r="J5" s="4"/>
      <c r="K5" s="31"/>
      <c r="L5" s="257"/>
      <c r="M5" s="257"/>
      <c r="N5" s="257"/>
    </row>
    <row r="6" spans="1:14" ht="21" customHeight="1" x14ac:dyDescent="0.45">
      <c r="A6" s="6"/>
      <c r="B6" s="108">
        <f>'인원 입력 기능'!B5</f>
        <v>134</v>
      </c>
      <c r="C6" s="109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33">
        <f>ROUND(100*(1-(0+G6)/2/$H$2),2)</f>
        <v>99.74</v>
      </c>
      <c r="E6" s="239">
        <f>'인원 입력 기능'!E5</f>
        <v>1445</v>
      </c>
      <c r="F6" s="240">
        <f>E6/$H$2</f>
        <v>5.2330045050917673E-3</v>
      </c>
      <c r="G6" s="241">
        <f>E6</f>
        <v>1445</v>
      </c>
      <c r="H6" s="242">
        <f>G6/$H$2</f>
        <v>5.2330045050917673E-3</v>
      </c>
      <c r="I6" s="6"/>
      <c r="J6" s="6"/>
      <c r="K6" s="12"/>
      <c r="L6" s="257"/>
      <c r="M6" s="258">
        <v>1</v>
      </c>
      <c r="N6" s="259">
        <v>129</v>
      </c>
    </row>
    <row r="7" spans="1:14" ht="21" customHeight="1" x14ac:dyDescent="0.45">
      <c r="A7" s="6"/>
      <c r="B7" s="110">
        <f>'인원 입력 기능'!B6</f>
        <v>133</v>
      </c>
      <c r="C7" s="83">
        <f t="shared" ref="C7:C15" si="1">IF(ROUND(B7,0)&gt;=$N$6,1,IF(ROUND(B7,0)&gt;=$N$7,2,IF(ROUND(B7,0)&gt;=$N$8,3,IF(ROUND(B7,0)&gt;=$N$9,4,IF(ROUND(B7,0)&gt;=$N$10,5,IF(ROUND(B7,0)&gt;=$N$11,6,IF(ROUND(B7,0)&gt;=$N$12,7,IF(ROUND(B7,0)&gt;=$N$13,8,9))))))))</f>
        <v>1</v>
      </c>
      <c r="D7" s="113">
        <f>ROUND(100*(1-(G6+G7)/2/$H$2),2)</f>
        <v>99.05</v>
      </c>
      <c r="E7" s="243">
        <f>'인원 입력 기능'!E6</f>
        <v>2332</v>
      </c>
      <c r="F7" s="244">
        <f t="shared" ref="F7:F70" si="2">E7/$H$2</f>
        <v>8.445236336244985E-3</v>
      </c>
      <c r="G7" s="245">
        <f>SUM($E$6:E7)</f>
        <v>3777</v>
      </c>
      <c r="H7" s="246">
        <f t="shared" ref="H7:H70" si="3">G7/$H$2</f>
        <v>1.3678240841336751E-2</v>
      </c>
      <c r="I7" s="6"/>
      <c r="J7" s="6"/>
      <c r="K7" s="12"/>
      <c r="L7" s="257"/>
      <c r="M7" s="258">
        <v>2</v>
      </c>
      <c r="N7" s="259">
        <v>124</v>
      </c>
    </row>
    <row r="8" spans="1:14" ht="21" customHeight="1" x14ac:dyDescent="0.45">
      <c r="A8" s="6"/>
      <c r="B8" s="110">
        <f>'인원 입력 기능'!B7</f>
        <v>132</v>
      </c>
      <c r="C8" s="83">
        <f t="shared" si="1"/>
        <v>1</v>
      </c>
      <c r="D8" s="113">
        <f t="shared" ref="D8:D71" si="4">ROUND(100*(1-(G7+G8)/2/$H$2),2)</f>
        <v>98.36</v>
      </c>
      <c r="E8" s="243">
        <f>'인원 입력 기능'!E7</f>
        <v>1486</v>
      </c>
      <c r="F8" s="244">
        <f t="shared" si="2"/>
        <v>5.3814842176929875E-3</v>
      </c>
      <c r="G8" s="245">
        <f>SUM($E$6:E8)</f>
        <v>5263</v>
      </c>
      <c r="H8" s="246">
        <f t="shared" si="3"/>
        <v>1.9059725059029739E-2</v>
      </c>
      <c r="I8" s="6"/>
      <c r="J8" s="6"/>
      <c r="K8" s="12"/>
      <c r="L8" s="257"/>
      <c r="M8" s="258">
        <v>3</v>
      </c>
      <c r="N8" s="259">
        <v>118</v>
      </c>
    </row>
    <row r="9" spans="1:14" ht="21" customHeight="1" x14ac:dyDescent="0.45">
      <c r="A9" s="6"/>
      <c r="B9" s="110">
        <f>'인원 입력 기능'!B8</f>
        <v>131</v>
      </c>
      <c r="C9" s="83">
        <f t="shared" si="1"/>
        <v>1</v>
      </c>
      <c r="D9" s="113">
        <f t="shared" si="4"/>
        <v>97.68</v>
      </c>
      <c r="E9" s="243">
        <f>'인원 입력 기능'!E8</f>
        <v>2308</v>
      </c>
      <c r="F9" s="244">
        <f t="shared" si="2"/>
        <v>8.3583213825271976E-3</v>
      </c>
      <c r="G9" s="245">
        <f>SUM($E$6:E9)</f>
        <v>7571</v>
      </c>
      <c r="H9" s="246">
        <f t="shared" si="3"/>
        <v>2.7418046441556935E-2</v>
      </c>
      <c r="I9" s="6"/>
      <c r="J9" s="6"/>
      <c r="K9" s="12"/>
      <c r="L9" s="257"/>
      <c r="M9" s="258">
        <v>4</v>
      </c>
      <c r="N9" s="259">
        <v>109</v>
      </c>
    </row>
    <row r="10" spans="1:14" ht="21" customHeight="1" x14ac:dyDescent="0.45">
      <c r="A10" s="6"/>
      <c r="B10" s="110">
        <f>'인원 입력 기능'!B9</f>
        <v>130</v>
      </c>
      <c r="C10" s="83">
        <f t="shared" si="1"/>
        <v>1</v>
      </c>
      <c r="D10" s="113">
        <f t="shared" si="4"/>
        <v>96.67</v>
      </c>
      <c r="E10" s="243">
        <f>'인원 입력 기능'!E9</f>
        <v>3267</v>
      </c>
      <c r="F10" s="244">
        <f t="shared" si="2"/>
        <v>1.1831298074833775E-2</v>
      </c>
      <c r="G10" s="245">
        <f>SUM($E$6:E10)</f>
        <v>10838</v>
      </c>
      <c r="H10" s="246">
        <f t="shared" si="3"/>
        <v>3.9249344516390713E-2</v>
      </c>
      <c r="I10" s="6"/>
      <c r="J10" s="6"/>
      <c r="K10" s="12"/>
      <c r="L10" s="257"/>
      <c r="M10" s="258">
        <v>5</v>
      </c>
      <c r="N10" s="259">
        <v>96</v>
      </c>
    </row>
    <row r="11" spans="1:14" ht="21" customHeight="1" x14ac:dyDescent="0.45">
      <c r="A11" s="6"/>
      <c r="B11" s="110">
        <f>'인원 입력 기능'!B10</f>
        <v>129</v>
      </c>
      <c r="C11" s="83">
        <f t="shared" si="1"/>
        <v>1</v>
      </c>
      <c r="D11" s="113">
        <f t="shared" si="4"/>
        <v>95.39</v>
      </c>
      <c r="E11" s="243">
        <f>'인원 입력 기능'!E10</f>
        <v>3783</v>
      </c>
      <c r="F11" s="244">
        <f t="shared" si="2"/>
        <v>1.3699969579766198E-2</v>
      </c>
      <c r="G11" s="245">
        <f>SUM($E$6:E11)</f>
        <v>14621</v>
      </c>
      <c r="H11" s="246">
        <f t="shared" si="3"/>
        <v>5.2949314096156913E-2</v>
      </c>
      <c r="I11" s="6"/>
      <c r="J11" s="6"/>
      <c r="K11" s="12"/>
      <c r="L11" s="257"/>
      <c r="M11" s="258">
        <v>6</v>
      </c>
      <c r="N11" s="259">
        <v>80</v>
      </c>
    </row>
    <row r="12" spans="1:14" ht="21" customHeight="1" x14ac:dyDescent="0.45">
      <c r="A12" s="6"/>
      <c r="B12" s="110">
        <f>'인원 입력 기능'!B11</f>
        <v>128</v>
      </c>
      <c r="C12" s="83">
        <f t="shared" si="1"/>
        <v>2</v>
      </c>
      <c r="D12" s="113">
        <f t="shared" si="4"/>
        <v>94.2</v>
      </c>
      <c r="E12" s="243">
        <f>'인원 입력 기능'!E11</f>
        <v>2769</v>
      </c>
      <c r="F12" s="244">
        <f t="shared" si="2"/>
        <v>1.0027812785189692E-2</v>
      </c>
      <c r="G12" s="245">
        <f>SUM($E$6:E12)</f>
        <v>17390</v>
      </c>
      <c r="H12" s="246">
        <f t="shared" si="3"/>
        <v>6.2977126881346601E-2</v>
      </c>
      <c r="I12" s="6"/>
      <c r="J12" s="6"/>
      <c r="K12" s="12"/>
      <c r="L12" s="257"/>
      <c r="M12" s="258">
        <v>7</v>
      </c>
      <c r="N12" s="259">
        <v>71</v>
      </c>
    </row>
    <row r="13" spans="1:14" ht="21" customHeight="1" x14ac:dyDescent="0.45">
      <c r="A13" s="6"/>
      <c r="B13" s="110">
        <f>'인원 입력 기능'!B12</f>
        <v>127</v>
      </c>
      <c r="C13" s="83">
        <f t="shared" si="1"/>
        <v>2</v>
      </c>
      <c r="D13" s="113">
        <f t="shared" si="4"/>
        <v>92.97</v>
      </c>
      <c r="E13" s="243">
        <f>'인원 입력 기능'!E12</f>
        <v>4028</v>
      </c>
      <c r="F13" s="244">
        <f t="shared" si="2"/>
        <v>1.458722639896861E-2</v>
      </c>
      <c r="G13" s="245">
        <f>SUM($E$6:E13)</f>
        <v>21418</v>
      </c>
      <c r="H13" s="246">
        <f t="shared" si="3"/>
        <v>7.7564353280315218E-2</v>
      </c>
      <c r="I13" s="6"/>
      <c r="J13" s="6"/>
      <c r="K13" s="12"/>
      <c r="L13" s="257"/>
      <c r="M13" s="258">
        <v>8</v>
      </c>
      <c r="N13" s="259">
        <v>68</v>
      </c>
    </row>
    <row r="14" spans="1:14" ht="21" customHeight="1" x14ac:dyDescent="0.45">
      <c r="A14" s="6"/>
      <c r="B14" s="110">
        <f>'인원 입력 기능'!B13</f>
        <v>126</v>
      </c>
      <c r="C14" s="83">
        <f t="shared" si="1"/>
        <v>2</v>
      </c>
      <c r="D14" s="113">
        <f t="shared" si="4"/>
        <v>91.55</v>
      </c>
      <c r="E14" s="243">
        <f>'인원 입력 기능'!E13</f>
        <v>3854</v>
      </c>
      <c r="F14" s="244">
        <f t="shared" si="2"/>
        <v>1.3957092984514653E-2</v>
      </c>
      <c r="G14" s="245">
        <f>SUM($E$6:E14)</f>
        <v>25272</v>
      </c>
      <c r="H14" s="246">
        <f t="shared" si="3"/>
        <v>9.1521446264829859E-2</v>
      </c>
      <c r="I14" s="6"/>
      <c r="J14" s="6"/>
      <c r="K14" s="12"/>
      <c r="L14" s="257"/>
      <c r="M14" s="258">
        <v>9</v>
      </c>
      <c r="N14" s="259">
        <v>53</v>
      </c>
    </row>
    <row r="15" spans="1:14" ht="21" customHeight="1" x14ac:dyDescent="0.45">
      <c r="A15" s="6"/>
      <c r="B15" s="110">
        <f>'인원 입력 기능'!B14</f>
        <v>125</v>
      </c>
      <c r="C15" s="83">
        <f t="shared" si="1"/>
        <v>2</v>
      </c>
      <c r="D15" s="113">
        <f t="shared" si="4"/>
        <v>89.97</v>
      </c>
      <c r="E15" s="243">
        <f>'인원 입력 기능'!E14</f>
        <v>4828</v>
      </c>
      <c r="F15" s="244">
        <f t="shared" si="2"/>
        <v>1.7484391522894847E-2</v>
      </c>
      <c r="G15" s="245">
        <f>SUM($E$6:E15)</f>
        <v>30100</v>
      </c>
      <c r="H15" s="246">
        <f t="shared" si="3"/>
        <v>0.10900583778772471</v>
      </c>
      <c r="I15" s="6"/>
      <c r="J15" s="6"/>
      <c r="K15" s="12"/>
      <c r="L15" s="257"/>
      <c r="M15" s="257"/>
      <c r="N15" s="257"/>
    </row>
    <row r="16" spans="1:14" ht="21" customHeight="1" x14ac:dyDescent="0.45">
      <c r="A16" s="6"/>
      <c r="B16" s="110">
        <f>'인원 입력 기능'!B15</f>
        <v>124</v>
      </c>
      <c r="C16" s="83">
        <f t="shared" si="0"/>
        <v>2</v>
      </c>
      <c r="D16" s="113">
        <f t="shared" si="4"/>
        <v>88.22</v>
      </c>
      <c r="E16" s="243">
        <f>'인원 입력 기능'!E15</f>
        <v>4849</v>
      </c>
      <c r="F16" s="244">
        <f t="shared" si="2"/>
        <v>1.7560442107397913E-2</v>
      </c>
      <c r="G16" s="245">
        <f>SUM($E$6:E16)</f>
        <v>34949</v>
      </c>
      <c r="H16" s="246">
        <f t="shared" si="3"/>
        <v>0.12656627989512262</v>
      </c>
      <c r="I16" s="6"/>
      <c r="J16" s="6"/>
      <c r="K16" s="12"/>
      <c r="L16" s="257"/>
      <c r="M16" s="257"/>
      <c r="N16" s="257"/>
    </row>
    <row r="17" spans="1:14" ht="21" customHeight="1" x14ac:dyDescent="0.45">
      <c r="A17" s="6"/>
      <c r="B17" s="110">
        <f>'인원 입력 기능'!B16</f>
        <v>123</v>
      </c>
      <c r="C17" s="83">
        <f t="shared" si="0"/>
        <v>3</v>
      </c>
      <c r="D17" s="113">
        <f t="shared" si="4"/>
        <v>86.53</v>
      </c>
      <c r="E17" s="243">
        <f>'인원 입력 기능'!E16</f>
        <v>4487</v>
      </c>
      <c r="F17" s="244">
        <f t="shared" si="2"/>
        <v>1.6249474888821287E-2</v>
      </c>
      <c r="G17" s="245">
        <f>SUM($E$6:E17)</f>
        <v>39436</v>
      </c>
      <c r="H17" s="246">
        <f t="shared" si="3"/>
        <v>0.1428157547839439</v>
      </c>
      <c r="I17" s="6"/>
      <c r="J17" s="6"/>
      <c r="K17" s="12"/>
      <c r="L17" s="257"/>
      <c r="M17" s="257"/>
      <c r="N17" s="257"/>
    </row>
    <row r="18" spans="1:14" ht="21" customHeight="1" x14ac:dyDescent="0.45">
      <c r="A18" s="6"/>
      <c r="B18" s="110">
        <f>'인원 입력 기능'!B17</f>
        <v>122</v>
      </c>
      <c r="C18" s="83">
        <f t="shared" si="0"/>
        <v>3</v>
      </c>
      <c r="D18" s="113">
        <f t="shared" si="4"/>
        <v>84.89</v>
      </c>
      <c r="E18" s="243">
        <f>'인원 입력 기능'!E17</f>
        <v>4582</v>
      </c>
      <c r="F18" s="244">
        <f t="shared" si="2"/>
        <v>1.6593513247287528E-2</v>
      </c>
      <c r="G18" s="245">
        <f>SUM($E$6:E18)</f>
        <v>44018</v>
      </c>
      <c r="H18" s="246">
        <f t="shared" si="3"/>
        <v>0.15940926803123143</v>
      </c>
      <c r="I18" s="6"/>
      <c r="J18" s="6"/>
      <c r="K18" s="12"/>
      <c r="L18" s="257"/>
      <c r="M18" s="257"/>
      <c r="N18" s="257"/>
    </row>
    <row r="19" spans="1:14" ht="21" customHeight="1" x14ac:dyDescent="0.45">
      <c r="A19" s="6"/>
      <c r="B19" s="110">
        <f>'인원 입력 기능'!B18</f>
        <v>121</v>
      </c>
      <c r="C19" s="83">
        <f t="shared" si="0"/>
        <v>3</v>
      </c>
      <c r="D19" s="113">
        <f t="shared" si="4"/>
        <v>82.99</v>
      </c>
      <c r="E19" s="243">
        <f>'인원 입력 기능'!E18</f>
        <v>5913</v>
      </c>
      <c r="F19" s="244">
        <f t="shared" si="2"/>
        <v>2.1413671722219807E-2</v>
      </c>
      <c r="G19" s="245">
        <f>SUM($E$6:E19)</f>
        <v>49931</v>
      </c>
      <c r="H19" s="246">
        <f t="shared" si="3"/>
        <v>0.18082293975345126</v>
      </c>
      <c r="I19" s="6"/>
      <c r="J19" s="6"/>
      <c r="K19" s="12"/>
      <c r="L19" s="257"/>
      <c r="M19" s="257"/>
      <c r="N19" s="257"/>
    </row>
    <row r="20" spans="1:14" ht="21" customHeight="1" x14ac:dyDescent="0.45">
      <c r="A20" s="6"/>
      <c r="B20" s="110">
        <f>'인원 입력 기능'!B19</f>
        <v>120</v>
      </c>
      <c r="C20" s="83">
        <f t="shared" si="0"/>
        <v>3</v>
      </c>
      <c r="D20" s="113">
        <f t="shared" si="4"/>
        <v>80.930000000000007</v>
      </c>
      <c r="E20" s="243">
        <f>'인원 입력 기능'!E19</f>
        <v>5433</v>
      </c>
      <c r="F20" s="244">
        <f t="shared" si="2"/>
        <v>1.9675372647864064E-2</v>
      </c>
      <c r="G20" s="245">
        <f>SUM($E$6:E20)</f>
        <v>55364</v>
      </c>
      <c r="H20" s="246">
        <f t="shared" si="3"/>
        <v>0.20049831240131533</v>
      </c>
      <c r="I20" s="6"/>
      <c r="J20" s="6"/>
      <c r="K20" s="12"/>
      <c r="L20" s="257"/>
      <c r="M20" s="257"/>
      <c r="N20" s="257"/>
    </row>
    <row r="21" spans="1:14" ht="21" customHeight="1" x14ac:dyDescent="0.45">
      <c r="A21" s="6"/>
      <c r="B21" s="110">
        <f>'인원 입력 기능'!B20</f>
        <v>119</v>
      </c>
      <c r="C21" s="83">
        <f t="shared" si="0"/>
        <v>3</v>
      </c>
      <c r="D21" s="113">
        <f t="shared" si="4"/>
        <v>79.13</v>
      </c>
      <c r="E21" s="243">
        <f>'인원 입력 기능'!E20</f>
        <v>4531</v>
      </c>
      <c r="F21" s="244">
        <f t="shared" si="2"/>
        <v>1.6408818970637232E-2</v>
      </c>
      <c r="G21" s="245">
        <f>SUM($E$6:E21)</f>
        <v>59895</v>
      </c>
      <c r="H21" s="246">
        <f t="shared" si="3"/>
        <v>0.21690713137195256</v>
      </c>
      <c r="I21" s="6"/>
      <c r="J21" s="6"/>
      <c r="K21" s="12"/>
      <c r="L21" s="257"/>
      <c r="M21" s="257"/>
      <c r="N21" s="257"/>
    </row>
    <row r="22" spans="1:14" ht="21" customHeight="1" x14ac:dyDescent="0.45">
      <c r="A22" s="6"/>
      <c r="B22" s="110">
        <f>'인원 입력 기능'!B21</f>
        <v>118</v>
      </c>
      <c r="C22" s="83">
        <f t="shared" si="0"/>
        <v>3</v>
      </c>
      <c r="D22" s="113">
        <f t="shared" si="4"/>
        <v>77.290000000000006</v>
      </c>
      <c r="E22" s="243">
        <f>'인원 입력 기능'!E21</f>
        <v>5607</v>
      </c>
      <c r="F22" s="244">
        <f t="shared" si="2"/>
        <v>2.0305506062318023E-2</v>
      </c>
      <c r="G22" s="245">
        <f>SUM($E$6:E22)</f>
        <v>65502</v>
      </c>
      <c r="H22" s="246">
        <f t="shared" si="3"/>
        <v>0.23721263743427057</v>
      </c>
      <c r="I22" s="6"/>
      <c r="J22" s="6"/>
      <c r="K22" s="12"/>
      <c r="L22" s="257"/>
      <c r="M22" s="257"/>
      <c r="N22" s="257"/>
    </row>
    <row r="23" spans="1:14" ht="21" customHeight="1" x14ac:dyDescent="0.45">
      <c r="A23" s="6"/>
      <c r="B23" s="110">
        <f>'인원 입력 기능'!B22</f>
        <v>117</v>
      </c>
      <c r="C23" s="83">
        <f t="shared" si="0"/>
        <v>4</v>
      </c>
      <c r="D23" s="113">
        <f t="shared" si="4"/>
        <v>75.260000000000005</v>
      </c>
      <c r="E23" s="243">
        <f>'인원 입력 기능'!E22</f>
        <v>5637</v>
      </c>
      <c r="F23" s="244">
        <f t="shared" si="2"/>
        <v>2.0414149754465257E-2</v>
      </c>
      <c r="G23" s="245">
        <f>SUM($E$6:E23)</f>
        <v>71139</v>
      </c>
      <c r="H23" s="246">
        <f t="shared" si="3"/>
        <v>0.25762678718873583</v>
      </c>
      <c r="I23" s="6"/>
      <c r="J23" s="6"/>
      <c r="K23" s="12"/>
      <c r="L23" s="257"/>
      <c r="M23" s="257"/>
      <c r="N23" s="257"/>
    </row>
    <row r="24" spans="1:14" ht="21" customHeight="1" x14ac:dyDescent="0.45">
      <c r="A24" s="6"/>
      <c r="B24" s="110">
        <f>'인원 입력 기능'!B23</f>
        <v>116</v>
      </c>
      <c r="C24" s="83">
        <f t="shared" si="0"/>
        <v>4</v>
      </c>
      <c r="D24" s="113">
        <f t="shared" si="4"/>
        <v>73.19</v>
      </c>
      <c r="E24" s="243">
        <f>'인원 입력 기능'!E23</f>
        <v>5797</v>
      </c>
      <c r="F24" s="244">
        <f t="shared" si="2"/>
        <v>2.0993582779250505E-2</v>
      </c>
      <c r="G24" s="245">
        <f>SUM($E$6:E24)</f>
        <v>76936</v>
      </c>
      <c r="H24" s="246">
        <f t="shared" si="3"/>
        <v>0.27862036996798634</v>
      </c>
      <c r="I24" s="6"/>
      <c r="J24" s="6"/>
      <c r="K24" s="12"/>
      <c r="L24" s="257"/>
      <c r="M24" s="257"/>
      <c r="N24" s="257"/>
    </row>
    <row r="25" spans="1:14" ht="21" customHeight="1" x14ac:dyDescent="0.45">
      <c r="A25" s="6"/>
      <c r="B25" s="110">
        <f>'인원 입력 기능'!B24</f>
        <v>115</v>
      </c>
      <c r="C25" s="83">
        <f t="shared" si="0"/>
        <v>4</v>
      </c>
      <c r="D25" s="113">
        <f t="shared" si="4"/>
        <v>71.150000000000006</v>
      </c>
      <c r="E25" s="243">
        <f>'인원 입력 기능'!E24</f>
        <v>5438</v>
      </c>
      <c r="F25" s="244">
        <f t="shared" si="2"/>
        <v>1.9693479929888603E-2</v>
      </c>
      <c r="G25" s="245">
        <f>SUM($E$6:E25)</f>
        <v>82374</v>
      </c>
      <c r="H25" s="246">
        <f t="shared" si="3"/>
        <v>0.29831384989787491</v>
      </c>
      <c r="I25" s="6"/>
      <c r="J25" s="6"/>
      <c r="K25" s="12"/>
      <c r="L25" s="257"/>
      <c r="M25" s="257"/>
      <c r="N25" s="257"/>
    </row>
    <row r="26" spans="1:14" ht="21" customHeight="1" x14ac:dyDescent="0.45">
      <c r="A26" s="6"/>
      <c r="B26" s="110">
        <f>'인원 입력 기능'!B25</f>
        <v>114</v>
      </c>
      <c r="C26" s="83">
        <f t="shared" si="0"/>
        <v>4</v>
      </c>
      <c r="D26" s="113">
        <f t="shared" si="4"/>
        <v>69.31</v>
      </c>
      <c r="E26" s="243">
        <f>'인원 입력 기능'!E25</f>
        <v>4717</v>
      </c>
      <c r="F26" s="244">
        <f t="shared" si="2"/>
        <v>1.7082409861950081E-2</v>
      </c>
      <c r="G26" s="245">
        <f>SUM($E$6:E26)</f>
        <v>87091</v>
      </c>
      <c r="H26" s="246">
        <f t="shared" si="3"/>
        <v>0.31539625975982499</v>
      </c>
      <c r="I26" s="6"/>
      <c r="J26" s="6"/>
      <c r="K26" s="12"/>
      <c r="L26" s="257"/>
      <c r="M26" s="257"/>
      <c r="N26" s="257"/>
    </row>
    <row r="27" spans="1:14" ht="21" customHeight="1" x14ac:dyDescent="0.45">
      <c r="A27" s="6"/>
      <c r="B27" s="110">
        <f>'인원 입력 기능'!B26</f>
        <v>113</v>
      </c>
      <c r="C27" s="83">
        <f t="shared" si="0"/>
        <v>4</v>
      </c>
      <c r="D27" s="113">
        <f t="shared" si="4"/>
        <v>67.45</v>
      </c>
      <c r="E27" s="243">
        <f>'인원 입력 기능'!E26</f>
        <v>5577</v>
      </c>
      <c r="F27" s="244">
        <f t="shared" si="2"/>
        <v>2.0196862370170789E-2</v>
      </c>
      <c r="G27" s="245">
        <f>SUM($E$6:E27)</f>
        <v>92668</v>
      </c>
      <c r="H27" s="246">
        <f t="shared" si="3"/>
        <v>0.33559312212999581</v>
      </c>
      <c r="I27" s="6"/>
      <c r="J27" s="6"/>
      <c r="K27" s="12"/>
      <c r="L27" s="257"/>
      <c r="M27" s="257"/>
      <c r="N27" s="257"/>
    </row>
    <row r="28" spans="1:14" ht="21" customHeight="1" x14ac:dyDescent="0.45">
      <c r="A28" s="6"/>
      <c r="B28" s="110">
        <f>'인원 입력 기능'!B27</f>
        <v>112</v>
      </c>
      <c r="C28" s="83">
        <f t="shared" si="0"/>
        <v>4</v>
      </c>
      <c r="D28" s="113">
        <f t="shared" si="4"/>
        <v>65.44</v>
      </c>
      <c r="E28" s="243">
        <f>'인원 입력 기능'!E27</f>
        <v>5499</v>
      </c>
      <c r="F28" s="244">
        <f t="shared" si="2"/>
        <v>1.991438877058798E-2</v>
      </c>
      <c r="G28" s="245">
        <f>SUM($E$6:E28)</f>
        <v>98167</v>
      </c>
      <c r="H28" s="246">
        <f t="shared" si="3"/>
        <v>0.3555075109005838</v>
      </c>
      <c r="I28" s="6"/>
      <c r="J28" s="6"/>
      <c r="K28" s="12"/>
      <c r="L28" s="257"/>
      <c r="M28" s="257"/>
      <c r="N28" s="257"/>
    </row>
    <row r="29" spans="1:14" ht="21" customHeight="1" x14ac:dyDescent="0.45">
      <c r="A29" s="6"/>
      <c r="B29" s="110">
        <f>'인원 입력 기능'!B28</f>
        <v>111</v>
      </c>
      <c r="C29" s="83">
        <f t="shared" si="0"/>
        <v>4</v>
      </c>
      <c r="D29" s="113">
        <f t="shared" si="4"/>
        <v>63.52</v>
      </c>
      <c r="E29" s="243">
        <f>'인원 입력 기능'!E28</f>
        <v>5121</v>
      </c>
      <c r="F29" s="244">
        <f t="shared" si="2"/>
        <v>1.8545478249532833E-2</v>
      </c>
      <c r="G29" s="245">
        <f>SUM($E$6:E29)</f>
        <v>103288</v>
      </c>
      <c r="H29" s="246">
        <f t="shared" si="3"/>
        <v>0.37405298915011659</v>
      </c>
      <c r="I29" s="6"/>
      <c r="J29" s="6"/>
      <c r="K29" s="12"/>
      <c r="L29" s="257"/>
      <c r="M29" s="257"/>
      <c r="N29" s="257"/>
    </row>
    <row r="30" spans="1:14" ht="21" customHeight="1" x14ac:dyDescent="0.45">
      <c r="A30" s="6"/>
      <c r="B30" s="110">
        <f>'인원 입력 기능'!B29</f>
        <v>110</v>
      </c>
      <c r="C30" s="83">
        <f t="shared" si="0"/>
        <v>4</v>
      </c>
      <c r="D30" s="113">
        <f t="shared" si="4"/>
        <v>61.66</v>
      </c>
      <c r="E30" s="243">
        <f>'인원 입력 기능'!E29</f>
        <v>5138</v>
      </c>
      <c r="F30" s="244">
        <f t="shared" si="2"/>
        <v>1.8607043008416264E-2</v>
      </c>
      <c r="G30" s="245">
        <f>SUM($E$6:E30)</f>
        <v>108426</v>
      </c>
      <c r="H30" s="246">
        <f t="shared" si="3"/>
        <v>0.3926600321585329</v>
      </c>
      <c r="I30" s="6"/>
      <c r="J30" s="6"/>
      <c r="K30" s="12"/>
      <c r="L30" s="257"/>
      <c r="M30" s="257"/>
      <c r="N30" s="257"/>
    </row>
    <row r="31" spans="1:14" ht="21" customHeight="1" x14ac:dyDescent="0.45">
      <c r="A31" s="6"/>
      <c r="B31" s="110">
        <f>'인원 입력 기능'!B30</f>
        <v>109</v>
      </c>
      <c r="C31" s="83">
        <f t="shared" si="0"/>
        <v>4</v>
      </c>
      <c r="D31" s="113">
        <f t="shared" si="4"/>
        <v>59.87</v>
      </c>
      <c r="E31" s="243">
        <f>'인원 입력 기능'!E30</f>
        <v>4779</v>
      </c>
      <c r="F31" s="244">
        <f t="shared" si="2"/>
        <v>1.7306940159054367E-2</v>
      </c>
      <c r="G31" s="245">
        <f>SUM($E$6:E31)</f>
        <v>113205</v>
      </c>
      <c r="H31" s="246">
        <f t="shared" si="3"/>
        <v>0.40996697231758722</v>
      </c>
      <c r="I31" s="6"/>
      <c r="J31" s="6"/>
      <c r="K31" s="12"/>
      <c r="L31" s="257"/>
      <c r="M31" s="257"/>
      <c r="N31" s="257"/>
    </row>
    <row r="32" spans="1:14" ht="21" customHeight="1" x14ac:dyDescent="0.45">
      <c r="A32" s="6"/>
      <c r="B32" s="110">
        <f>'인원 입력 기능'!B31</f>
        <v>108</v>
      </c>
      <c r="C32" s="83">
        <f t="shared" si="0"/>
        <v>5</v>
      </c>
      <c r="D32" s="113">
        <f t="shared" si="4"/>
        <v>58.1</v>
      </c>
      <c r="E32" s="243">
        <f>'인원 입력 기능'!E31</f>
        <v>4995</v>
      </c>
      <c r="F32" s="244">
        <f t="shared" si="2"/>
        <v>1.8089174742514449E-2</v>
      </c>
      <c r="G32" s="245">
        <f>SUM($E$6:E32)</f>
        <v>118200</v>
      </c>
      <c r="H32" s="246">
        <f t="shared" si="3"/>
        <v>0.4280561470601017</v>
      </c>
      <c r="I32" s="6"/>
      <c r="J32" s="6"/>
      <c r="K32" s="12"/>
      <c r="L32" s="257"/>
      <c r="M32" s="257"/>
      <c r="N32" s="257"/>
    </row>
    <row r="33" spans="1:14" ht="21" customHeight="1" x14ac:dyDescent="0.45">
      <c r="A33" s="6"/>
      <c r="B33" s="110">
        <f>'인원 입력 기능'!B32</f>
        <v>107</v>
      </c>
      <c r="C33" s="83">
        <f t="shared" si="0"/>
        <v>5</v>
      </c>
      <c r="D33" s="113">
        <f t="shared" si="4"/>
        <v>56.31</v>
      </c>
      <c r="E33" s="243">
        <f>'인원 입력 기능'!E32</f>
        <v>4869</v>
      </c>
      <c r="F33" s="244">
        <f t="shared" si="2"/>
        <v>1.7632871235496068E-2</v>
      </c>
      <c r="G33" s="245">
        <f>SUM($E$6:E33)</f>
        <v>123069</v>
      </c>
      <c r="H33" s="246">
        <f t="shared" si="3"/>
        <v>0.44568901829559776</v>
      </c>
      <c r="I33" s="6"/>
      <c r="J33" s="6"/>
      <c r="K33" s="12"/>
      <c r="L33" s="257"/>
      <c r="M33" s="257"/>
      <c r="N33" s="257"/>
    </row>
    <row r="34" spans="1:14" ht="21" customHeight="1" x14ac:dyDescent="0.45">
      <c r="A34" s="6"/>
      <c r="B34" s="110">
        <f>'인원 입력 기능'!B33</f>
        <v>106</v>
      </c>
      <c r="C34" s="83">
        <f t="shared" si="0"/>
        <v>5</v>
      </c>
      <c r="D34" s="113">
        <f t="shared" si="4"/>
        <v>54.59</v>
      </c>
      <c r="E34" s="243">
        <f>'인원 입력 기능'!E33</f>
        <v>4656</v>
      </c>
      <c r="F34" s="244">
        <f t="shared" si="2"/>
        <v>1.6861501021250707E-2</v>
      </c>
      <c r="G34" s="245">
        <f>SUM($E$6:E34)</f>
        <v>127725</v>
      </c>
      <c r="H34" s="246">
        <f t="shared" si="3"/>
        <v>0.46255051931684849</v>
      </c>
      <c r="I34" s="6"/>
      <c r="J34" s="6"/>
      <c r="K34" s="12"/>
      <c r="L34" s="257"/>
      <c r="M34" s="257"/>
      <c r="N34" s="257"/>
    </row>
    <row r="35" spans="1:14" ht="21" customHeight="1" x14ac:dyDescent="0.45">
      <c r="A35" s="6"/>
      <c r="B35" s="110">
        <f>'인원 입력 기능'!B34</f>
        <v>105</v>
      </c>
      <c r="C35" s="83">
        <f t="shared" si="0"/>
        <v>5</v>
      </c>
      <c r="D35" s="113">
        <f t="shared" si="4"/>
        <v>52.96</v>
      </c>
      <c r="E35" s="243">
        <f>'인원 입력 기능'!E34</f>
        <v>4353</v>
      </c>
      <c r="F35" s="244">
        <f t="shared" si="2"/>
        <v>1.5764199730563644E-2</v>
      </c>
      <c r="G35" s="245">
        <f>SUM($E$6:E35)</f>
        <v>132078</v>
      </c>
      <c r="H35" s="246">
        <f t="shared" si="3"/>
        <v>0.47831471904741213</v>
      </c>
      <c r="I35" s="6"/>
      <c r="J35" s="6"/>
      <c r="K35" s="12"/>
      <c r="L35" s="257"/>
      <c r="M35" s="257"/>
      <c r="N35" s="257"/>
    </row>
    <row r="36" spans="1:14" ht="21" customHeight="1" x14ac:dyDescent="0.45">
      <c r="A36" s="6"/>
      <c r="B36" s="110">
        <f>'인원 입력 기능'!B35</f>
        <v>104</v>
      </c>
      <c r="C36" s="83">
        <f t="shared" si="0"/>
        <v>5</v>
      </c>
      <c r="D36" s="113">
        <f t="shared" si="4"/>
        <v>51.39</v>
      </c>
      <c r="E36" s="243">
        <f>'인원 입력 기능'!E35</f>
        <v>4287</v>
      </c>
      <c r="F36" s="244">
        <f t="shared" si="2"/>
        <v>1.552518360783973E-2</v>
      </c>
      <c r="G36" s="245">
        <f>SUM($E$6:E36)</f>
        <v>136365</v>
      </c>
      <c r="H36" s="246">
        <f t="shared" si="3"/>
        <v>0.49383990265525185</v>
      </c>
      <c r="I36" s="6"/>
      <c r="J36" s="6"/>
      <c r="K36" s="12"/>
      <c r="L36" s="257"/>
      <c r="M36" s="257"/>
      <c r="N36" s="257"/>
    </row>
    <row r="37" spans="1:14" ht="21" customHeight="1" x14ac:dyDescent="0.45">
      <c r="A37" s="6"/>
      <c r="B37" s="110">
        <f>'인원 입력 기능'!B36</f>
        <v>103</v>
      </c>
      <c r="C37" s="83">
        <f t="shared" si="0"/>
        <v>5</v>
      </c>
      <c r="D37" s="113">
        <f t="shared" si="4"/>
        <v>49.78</v>
      </c>
      <c r="E37" s="243">
        <f>'인원 입력 기능'!E36</f>
        <v>4605</v>
      </c>
      <c r="F37" s="244">
        <f t="shared" si="2"/>
        <v>1.6676806744600408E-2</v>
      </c>
      <c r="G37" s="245">
        <f>SUM($E$6:E37)</f>
        <v>140970</v>
      </c>
      <c r="H37" s="246">
        <f t="shared" si="3"/>
        <v>0.51051670939985228</v>
      </c>
      <c r="I37" s="6"/>
      <c r="J37" s="6"/>
      <c r="K37" s="12"/>
      <c r="L37" s="257"/>
      <c r="M37" s="257"/>
      <c r="N37" s="257"/>
    </row>
    <row r="38" spans="1:14" ht="21" customHeight="1" x14ac:dyDescent="0.45">
      <c r="A38" s="6"/>
      <c r="B38" s="110">
        <f>'인원 입력 기능'!B37</f>
        <v>102</v>
      </c>
      <c r="C38" s="83">
        <f t="shared" si="0"/>
        <v>5</v>
      </c>
      <c r="D38" s="113">
        <f t="shared" si="4"/>
        <v>48.22</v>
      </c>
      <c r="E38" s="243">
        <f>'인원 입력 기능'!E37</f>
        <v>4034</v>
      </c>
      <c r="F38" s="244">
        <f t="shared" si="2"/>
        <v>1.4608955137398056E-2</v>
      </c>
      <c r="G38" s="245">
        <f>SUM($E$6:E38)</f>
        <v>145004</v>
      </c>
      <c r="H38" s="246">
        <f t="shared" si="3"/>
        <v>0.52512566453725029</v>
      </c>
      <c r="I38" s="6"/>
      <c r="J38" s="6"/>
      <c r="K38" s="12"/>
      <c r="L38" s="257"/>
      <c r="M38" s="257"/>
      <c r="N38" s="257"/>
    </row>
    <row r="39" spans="1:14" ht="21" customHeight="1" x14ac:dyDescent="0.45">
      <c r="A39" s="6"/>
      <c r="B39" s="110">
        <f>'인원 입력 기능'!B38</f>
        <v>101</v>
      </c>
      <c r="C39" s="83">
        <f t="shared" si="0"/>
        <v>5</v>
      </c>
      <c r="D39" s="113">
        <f t="shared" si="4"/>
        <v>46.83</v>
      </c>
      <c r="E39" s="243">
        <f>'인원 입력 기능'!E38</f>
        <v>3655</v>
      </c>
      <c r="F39" s="244">
        <f t="shared" si="2"/>
        <v>1.3236423159938001E-2</v>
      </c>
      <c r="G39" s="245">
        <f>SUM($E$6:E39)</f>
        <v>148659</v>
      </c>
      <c r="H39" s="246">
        <f t="shared" si="3"/>
        <v>0.5383620876971883</v>
      </c>
      <c r="I39" s="6"/>
      <c r="J39" s="6"/>
      <c r="K39" s="12"/>
      <c r="L39" s="257"/>
      <c r="M39" s="257"/>
      <c r="N39" s="257"/>
    </row>
    <row r="40" spans="1:14" ht="21" customHeight="1" x14ac:dyDescent="0.45">
      <c r="A40" s="6"/>
      <c r="B40" s="110">
        <f>'인원 입력 기능'!B39</f>
        <v>100</v>
      </c>
      <c r="C40" s="83">
        <f t="shared" si="0"/>
        <v>5</v>
      </c>
      <c r="D40" s="113">
        <f t="shared" si="4"/>
        <v>45.43</v>
      </c>
      <c r="E40" s="243">
        <f>'인원 입력 기능'!E39</f>
        <v>4036</v>
      </c>
      <c r="F40" s="244">
        <f t="shared" si="2"/>
        <v>1.4616198050207871E-2</v>
      </c>
      <c r="G40" s="245">
        <f>SUM($E$6:E40)</f>
        <v>152695</v>
      </c>
      <c r="H40" s="246">
        <f t="shared" si="3"/>
        <v>0.55297828574739616</v>
      </c>
      <c r="I40" s="6"/>
      <c r="J40" s="6"/>
      <c r="K40" s="12"/>
      <c r="L40" s="257"/>
      <c r="M40" s="257"/>
      <c r="N40" s="257"/>
    </row>
    <row r="41" spans="1:14" ht="21" customHeight="1" x14ac:dyDescent="0.45">
      <c r="A41" s="6"/>
      <c r="B41" s="110">
        <f>'인원 입력 기능'!B40</f>
        <v>99</v>
      </c>
      <c r="C41" s="83">
        <f t="shared" si="0"/>
        <v>5</v>
      </c>
      <c r="D41" s="113">
        <f t="shared" si="4"/>
        <v>44.01</v>
      </c>
      <c r="E41" s="243">
        <f>'인원 입력 기능'!E40</f>
        <v>3800</v>
      </c>
      <c r="F41" s="244">
        <f t="shared" si="2"/>
        <v>1.3761534338649632E-2</v>
      </c>
      <c r="G41" s="245">
        <f>SUM($E$6:E41)</f>
        <v>156495</v>
      </c>
      <c r="H41" s="246">
        <f t="shared" si="3"/>
        <v>0.56673982008604584</v>
      </c>
      <c r="I41" s="6"/>
      <c r="J41" s="6"/>
      <c r="K41" s="12"/>
      <c r="L41" s="257"/>
      <c r="M41" s="257"/>
      <c r="N41" s="257"/>
    </row>
    <row r="42" spans="1:14" ht="21" customHeight="1" x14ac:dyDescent="0.45">
      <c r="A42" s="6"/>
      <c r="B42" s="110">
        <f>'인원 입력 기능'!B41</f>
        <v>98</v>
      </c>
      <c r="C42" s="83">
        <f t="shared" si="0"/>
        <v>5</v>
      </c>
      <c r="D42" s="113">
        <f t="shared" si="4"/>
        <v>42.69</v>
      </c>
      <c r="E42" s="243">
        <f>'인원 입력 기능'!E41</f>
        <v>3537</v>
      </c>
      <c r="F42" s="244">
        <f t="shared" si="2"/>
        <v>1.280909130415888E-2</v>
      </c>
      <c r="G42" s="245">
        <f>SUM($E$6:E42)</f>
        <v>160032</v>
      </c>
      <c r="H42" s="246">
        <f t="shared" si="3"/>
        <v>0.5795489113902047</v>
      </c>
      <c r="I42" s="6"/>
      <c r="J42" s="6"/>
      <c r="K42" s="12"/>
    </row>
    <row r="43" spans="1:14" ht="21" customHeight="1" x14ac:dyDescent="0.45">
      <c r="A43" s="6"/>
      <c r="B43" s="110">
        <f>'인원 입력 기능'!B42</f>
        <v>97</v>
      </c>
      <c r="C43" s="83">
        <f t="shared" si="0"/>
        <v>5</v>
      </c>
      <c r="D43" s="113">
        <f t="shared" si="4"/>
        <v>41.42</v>
      </c>
      <c r="E43" s="243">
        <f>'인원 입력 기능'!E42</f>
        <v>3474</v>
      </c>
      <c r="F43" s="244">
        <f t="shared" si="2"/>
        <v>1.258093955064969E-2</v>
      </c>
      <c r="G43" s="245">
        <f>SUM($E$6:E43)</f>
        <v>163506</v>
      </c>
      <c r="H43" s="246">
        <f t="shared" si="3"/>
        <v>0.59212985094085435</v>
      </c>
      <c r="I43" s="6"/>
      <c r="J43" s="6"/>
      <c r="K43" s="12"/>
    </row>
    <row r="44" spans="1:14" ht="21" customHeight="1" x14ac:dyDescent="0.45">
      <c r="A44" s="6"/>
      <c r="B44" s="110">
        <f>'인원 입력 기능'!B43</f>
        <v>96</v>
      </c>
      <c r="C44" s="83">
        <f t="shared" si="0"/>
        <v>5</v>
      </c>
      <c r="D44" s="113">
        <f t="shared" si="4"/>
        <v>40.159999999999997</v>
      </c>
      <c r="E44" s="243">
        <f>'인원 입력 기능'!E43</f>
        <v>3445</v>
      </c>
      <c r="F44" s="244">
        <f t="shared" si="2"/>
        <v>1.2475917314907364E-2</v>
      </c>
      <c r="G44" s="245">
        <f>SUM($E$6:E44)</f>
        <v>166951</v>
      </c>
      <c r="H44" s="246">
        <f t="shared" si="3"/>
        <v>0.60460576825576173</v>
      </c>
      <c r="I44" s="6"/>
      <c r="J44" s="6"/>
      <c r="K44" s="12"/>
    </row>
    <row r="45" spans="1:14" ht="21" customHeight="1" x14ac:dyDescent="0.45">
      <c r="A45" s="6"/>
      <c r="B45" s="110">
        <f>'인원 입력 기능'!B44</f>
        <v>95</v>
      </c>
      <c r="C45" s="83">
        <f t="shared" si="0"/>
        <v>6</v>
      </c>
      <c r="D45" s="113">
        <f t="shared" si="4"/>
        <v>38.99</v>
      </c>
      <c r="E45" s="243">
        <f>'인원 입력 기능'!E44</f>
        <v>3054</v>
      </c>
      <c r="F45" s="244">
        <f t="shared" si="2"/>
        <v>1.1059927860588414E-2</v>
      </c>
      <c r="G45" s="245">
        <f>SUM($E$6:E45)</f>
        <v>170005</v>
      </c>
      <c r="H45" s="246">
        <f t="shared" si="3"/>
        <v>0.61566569611635014</v>
      </c>
      <c r="I45" s="6"/>
      <c r="J45" s="6"/>
      <c r="K45" s="12"/>
    </row>
    <row r="46" spans="1:14" ht="21" customHeight="1" x14ac:dyDescent="0.45">
      <c r="A46" s="6"/>
      <c r="B46" s="110">
        <f>'인원 입력 기능'!B45</f>
        <v>94</v>
      </c>
      <c r="C46" s="83">
        <f t="shared" si="0"/>
        <v>6</v>
      </c>
      <c r="D46" s="113">
        <f t="shared" si="4"/>
        <v>37.82</v>
      </c>
      <c r="E46" s="243">
        <f>'인원 입력 기능'!E45</f>
        <v>3391</v>
      </c>
      <c r="F46" s="244">
        <f t="shared" si="2"/>
        <v>1.2280358669042342E-2</v>
      </c>
      <c r="G46" s="245">
        <f>SUM($E$6:E46)</f>
        <v>173396</v>
      </c>
      <c r="H46" s="246">
        <f t="shared" si="3"/>
        <v>0.62794605478539245</v>
      </c>
      <c r="I46" s="6"/>
      <c r="J46" s="6"/>
      <c r="K46" s="12"/>
    </row>
    <row r="47" spans="1:14" ht="21" customHeight="1" x14ac:dyDescent="0.45">
      <c r="A47" s="6"/>
      <c r="B47" s="110">
        <f>'인원 입력 기능'!B46</f>
        <v>93</v>
      </c>
      <c r="C47" s="83">
        <f t="shared" si="0"/>
        <v>6</v>
      </c>
      <c r="D47" s="113">
        <f t="shared" si="4"/>
        <v>36.630000000000003</v>
      </c>
      <c r="E47" s="243">
        <f>'인원 입력 기능'!E46</f>
        <v>3152</v>
      </c>
      <c r="F47" s="244">
        <f t="shared" si="2"/>
        <v>1.1414830588269378E-2</v>
      </c>
      <c r="G47" s="245">
        <f>SUM($E$6:E47)</f>
        <v>176548</v>
      </c>
      <c r="H47" s="246">
        <f t="shared" si="3"/>
        <v>0.63936088537366187</v>
      </c>
      <c r="I47" s="6"/>
      <c r="J47" s="6"/>
      <c r="K47" s="12"/>
    </row>
    <row r="48" spans="1:14" ht="21" customHeight="1" x14ac:dyDescent="0.45">
      <c r="A48" s="6"/>
      <c r="B48" s="110">
        <f>'인원 입력 기능'!B47</f>
        <v>92</v>
      </c>
      <c r="C48" s="83">
        <f t="shared" si="0"/>
        <v>6</v>
      </c>
      <c r="D48" s="113">
        <f t="shared" si="4"/>
        <v>35.54</v>
      </c>
      <c r="E48" s="243">
        <f>'인원 입력 기능'!E47</f>
        <v>2895</v>
      </c>
      <c r="F48" s="244">
        <f t="shared" si="2"/>
        <v>1.0484116292208074E-2</v>
      </c>
      <c r="G48" s="245">
        <f>SUM($E$6:E48)</f>
        <v>179443</v>
      </c>
      <c r="H48" s="246">
        <f t="shared" si="3"/>
        <v>0.64984500166586989</v>
      </c>
      <c r="I48" s="6"/>
      <c r="J48" s="6"/>
      <c r="K48" s="12"/>
    </row>
    <row r="49" spans="1:11" ht="21" customHeight="1" x14ac:dyDescent="0.45">
      <c r="A49" s="6"/>
      <c r="B49" s="110">
        <f>'인원 입력 기능'!B48</f>
        <v>91</v>
      </c>
      <c r="C49" s="83">
        <f t="shared" si="0"/>
        <v>6</v>
      </c>
      <c r="D49" s="113">
        <f t="shared" si="4"/>
        <v>34.46</v>
      </c>
      <c r="E49" s="243">
        <f>'인원 입력 기능'!E48</f>
        <v>3082</v>
      </c>
      <c r="F49" s="244">
        <f t="shared" si="2"/>
        <v>1.1161328639925833E-2</v>
      </c>
      <c r="G49" s="245">
        <f>SUM($E$6:E49)</f>
        <v>182525</v>
      </c>
      <c r="H49" s="246">
        <f t="shared" si="3"/>
        <v>0.66100633030579581</v>
      </c>
      <c r="I49" s="6"/>
      <c r="J49" s="6"/>
      <c r="K49" s="12"/>
    </row>
    <row r="50" spans="1:11" ht="21" customHeight="1" x14ac:dyDescent="0.45">
      <c r="A50" s="6"/>
      <c r="B50" s="110">
        <f>'인원 입력 기능'!B49</f>
        <v>90</v>
      </c>
      <c r="C50" s="83">
        <f t="shared" si="0"/>
        <v>6</v>
      </c>
      <c r="D50" s="113">
        <f t="shared" si="4"/>
        <v>33.369999999999997</v>
      </c>
      <c r="E50" s="243">
        <f>'인원 입력 기능'!E49</f>
        <v>2919</v>
      </c>
      <c r="F50" s="244">
        <f t="shared" si="2"/>
        <v>1.0571031245925861E-2</v>
      </c>
      <c r="G50" s="245">
        <f>SUM($E$6:E50)</f>
        <v>185444</v>
      </c>
      <c r="H50" s="246">
        <f t="shared" si="3"/>
        <v>0.67157736155172165</v>
      </c>
      <c r="I50" s="6"/>
      <c r="J50" s="6"/>
      <c r="K50" s="12"/>
    </row>
    <row r="51" spans="1:11" ht="21" customHeight="1" x14ac:dyDescent="0.45">
      <c r="A51" s="6"/>
      <c r="B51" s="110">
        <f>'인원 입력 기능'!B50</f>
        <v>89</v>
      </c>
      <c r="C51" s="83">
        <f t="shared" si="0"/>
        <v>6</v>
      </c>
      <c r="D51" s="113">
        <f t="shared" si="4"/>
        <v>32.33</v>
      </c>
      <c r="E51" s="243">
        <f>'인원 입력 기능'!E50</f>
        <v>2814</v>
      </c>
      <c r="F51" s="244">
        <f t="shared" si="2"/>
        <v>1.0190778323410542E-2</v>
      </c>
      <c r="G51" s="245">
        <f>SUM($E$6:E51)</f>
        <v>188258</v>
      </c>
      <c r="H51" s="246">
        <f t="shared" si="3"/>
        <v>0.68176813987513218</v>
      </c>
      <c r="I51" s="6"/>
      <c r="J51" s="6"/>
      <c r="K51" s="12"/>
    </row>
    <row r="52" spans="1:11" ht="21" customHeight="1" x14ac:dyDescent="0.45">
      <c r="A52" s="6"/>
      <c r="B52" s="110">
        <f>'인원 입력 기능'!B51</f>
        <v>88</v>
      </c>
      <c r="C52" s="83">
        <f t="shared" si="0"/>
        <v>6</v>
      </c>
      <c r="D52" s="113">
        <f t="shared" si="4"/>
        <v>31.29</v>
      </c>
      <c r="E52" s="243">
        <f>'인원 입력 기능'!E51</f>
        <v>2930</v>
      </c>
      <c r="F52" s="244">
        <f t="shared" si="2"/>
        <v>1.0610867266379847E-2</v>
      </c>
      <c r="G52" s="245">
        <f>SUM($E$6:E52)</f>
        <v>191188</v>
      </c>
      <c r="H52" s="246">
        <f t="shared" si="3"/>
        <v>0.69237900714151202</v>
      </c>
      <c r="I52" s="6"/>
      <c r="J52" s="6"/>
      <c r="K52" s="12"/>
    </row>
    <row r="53" spans="1:11" ht="21" customHeight="1" x14ac:dyDescent="0.45">
      <c r="A53" s="6"/>
      <c r="B53" s="110">
        <f>'인원 입력 기능'!B52</f>
        <v>87</v>
      </c>
      <c r="C53" s="83">
        <f t="shared" si="0"/>
        <v>6</v>
      </c>
      <c r="D53" s="113">
        <f t="shared" si="4"/>
        <v>30.28</v>
      </c>
      <c r="E53" s="243">
        <f>'인원 입력 기능'!E52</f>
        <v>2642</v>
      </c>
      <c r="F53" s="244">
        <f t="shared" si="2"/>
        <v>9.5678878217664021E-3</v>
      </c>
      <c r="G53" s="245">
        <f>SUM($E$6:E53)</f>
        <v>193830</v>
      </c>
      <c r="H53" s="246">
        <f t="shared" si="3"/>
        <v>0.70194689496327844</v>
      </c>
      <c r="I53" s="6"/>
      <c r="J53" s="6"/>
      <c r="K53" s="12"/>
    </row>
    <row r="54" spans="1:11" ht="21" customHeight="1" x14ac:dyDescent="0.45">
      <c r="A54" s="6"/>
      <c r="B54" s="110">
        <f>'인원 입력 기능'!B53</f>
        <v>86</v>
      </c>
      <c r="C54" s="83">
        <f t="shared" si="0"/>
        <v>6</v>
      </c>
      <c r="D54" s="113">
        <f t="shared" si="4"/>
        <v>29.28</v>
      </c>
      <c r="E54" s="243">
        <f>'인원 입력 기능'!E53</f>
        <v>2891</v>
      </c>
      <c r="F54" s="244">
        <f t="shared" si="2"/>
        <v>1.0469630466588444E-2</v>
      </c>
      <c r="G54" s="245">
        <f>SUM($E$6:E54)</f>
        <v>196721</v>
      </c>
      <c r="H54" s="246">
        <f t="shared" si="3"/>
        <v>0.71241652542986689</v>
      </c>
      <c r="I54" s="6"/>
      <c r="J54" s="6"/>
      <c r="K54" s="12"/>
    </row>
    <row r="55" spans="1:11" ht="21" customHeight="1" x14ac:dyDescent="0.45">
      <c r="A55" s="6"/>
      <c r="B55" s="110">
        <f>'인원 입력 기능'!B54</f>
        <v>85</v>
      </c>
      <c r="C55" s="83">
        <f t="shared" si="0"/>
        <v>6</v>
      </c>
      <c r="D55" s="113">
        <f t="shared" si="4"/>
        <v>28.27</v>
      </c>
      <c r="E55" s="243">
        <f>'인원 입력 기능'!E54</f>
        <v>2696</v>
      </c>
      <c r="F55" s="244">
        <f t="shared" si="2"/>
        <v>9.7634464676314234E-3</v>
      </c>
      <c r="G55" s="245">
        <f>SUM($E$6:E55)</f>
        <v>199417</v>
      </c>
      <c r="H55" s="246">
        <f t="shared" si="3"/>
        <v>0.72217997189749827</v>
      </c>
      <c r="I55" s="6"/>
      <c r="J55" s="6"/>
      <c r="K55" s="12"/>
    </row>
    <row r="56" spans="1:11" ht="21" customHeight="1" x14ac:dyDescent="0.45">
      <c r="A56" s="6"/>
      <c r="B56" s="110">
        <f>'인원 입력 기능'!B55</f>
        <v>84</v>
      </c>
      <c r="C56" s="83">
        <f t="shared" si="0"/>
        <v>6</v>
      </c>
      <c r="D56" s="113">
        <f t="shared" si="4"/>
        <v>27.31</v>
      </c>
      <c r="E56" s="243">
        <f>'인원 입력 기능'!E55</f>
        <v>2630</v>
      </c>
      <c r="F56" s="244">
        <f t="shared" si="2"/>
        <v>9.5244303449075075E-3</v>
      </c>
      <c r="G56" s="245">
        <f>SUM($E$6:E56)</f>
        <v>202047</v>
      </c>
      <c r="H56" s="246">
        <f t="shared" si="3"/>
        <v>0.73170440224240585</v>
      </c>
      <c r="I56" s="6"/>
      <c r="J56" s="6"/>
      <c r="K56" s="12"/>
    </row>
    <row r="57" spans="1:11" ht="21" customHeight="1" x14ac:dyDescent="0.45">
      <c r="A57" s="6"/>
      <c r="B57" s="110">
        <f>'인원 입력 기능'!B56</f>
        <v>83</v>
      </c>
      <c r="C57" s="83">
        <f t="shared" si="0"/>
        <v>6</v>
      </c>
      <c r="D57" s="113">
        <f t="shared" si="4"/>
        <v>26.3</v>
      </c>
      <c r="E57" s="243">
        <f>'인원 입력 기능'!E56</f>
        <v>2919</v>
      </c>
      <c r="F57" s="244">
        <f t="shared" si="2"/>
        <v>1.0571031245925861E-2</v>
      </c>
      <c r="G57" s="245">
        <f>SUM($E$6:E57)</f>
        <v>204966</v>
      </c>
      <c r="H57" s="246">
        <f t="shared" si="3"/>
        <v>0.74227543348833169</v>
      </c>
      <c r="I57" s="6"/>
      <c r="J57" s="6"/>
      <c r="K57" s="12"/>
    </row>
    <row r="58" spans="1:11" ht="21" customHeight="1" x14ac:dyDescent="0.45">
      <c r="A58" s="6"/>
      <c r="B58" s="110">
        <f>'인원 입력 기능'!B57</f>
        <v>82</v>
      </c>
      <c r="C58" s="83">
        <f t="shared" si="0"/>
        <v>6</v>
      </c>
      <c r="D58" s="113">
        <f t="shared" si="4"/>
        <v>25.24</v>
      </c>
      <c r="E58" s="243">
        <f>'인원 입력 기능'!E57</f>
        <v>2929</v>
      </c>
      <c r="F58" s="244">
        <f t="shared" si="2"/>
        <v>1.0607245809974939E-2</v>
      </c>
      <c r="G58" s="245">
        <f>SUM($E$6:E58)</f>
        <v>207895</v>
      </c>
      <c r="H58" s="246">
        <f t="shared" si="3"/>
        <v>0.75288267929830666</v>
      </c>
      <c r="I58" s="6"/>
      <c r="J58" s="6"/>
      <c r="K58" s="12"/>
    </row>
    <row r="59" spans="1:11" ht="21" customHeight="1" x14ac:dyDescent="0.45">
      <c r="A59" s="6"/>
      <c r="B59" s="110">
        <f>'인원 입력 기능'!B58</f>
        <v>81</v>
      </c>
      <c r="C59" s="83">
        <f t="shared" si="0"/>
        <v>6</v>
      </c>
      <c r="D59" s="113">
        <f t="shared" si="4"/>
        <v>24.23</v>
      </c>
      <c r="E59" s="243">
        <f>'인원 입력 기능'!E58</f>
        <v>2645</v>
      </c>
      <c r="F59" s="244">
        <f t="shared" si="2"/>
        <v>9.5787521909811244E-3</v>
      </c>
      <c r="G59" s="245">
        <f>SUM($E$6:E59)</f>
        <v>210540</v>
      </c>
      <c r="H59" s="246">
        <f t="shared" si="3"/>
        <v>0.76246143148928769</v>
      </c>
      <c r="I59" s="6"/>
      <c r="J59" s="6"/>
      <c r="K59" s="12"/>
    </row>
    <row r="60" spans="1:11" ht="21" customHeight="1" x14ac:dyDescent="0.45">
      <c r="A60" s="6"/>
      <c r="B60" s="110">
        <f>'인원 입력 기능'!B59</f>
        <v>80</v>
      </c>
      <c r="C60" s="83">
        <f t="shared" si="0"/>
        <v>6</v>
      </c>
      <c r="D60" s="113">
        <f t="shared" si="4"/>
        <v>23.19</v>
      </c>
      <c r="E60" s="243">
        <f>'인원 입력 기능'!E59</f>
        <v>3118</v>
      </c>
      <c r="F60" s="244">
        <f t="shared" si="2"/>
        <v>1.1291701070502513E-2</v>
      </c>
      <c r="G60" s="245">
        <f>SUM($E$6:E60)</f>
        <v>213658</v>
      </c>
      <c r="H60" s="246">
        <f t="shared" si="3"/>
        <v>0.77375313255979028</v>
      </c>
      <c r="I60" s="6"/>
      <c r="J60" s="6"/>
      <c r="K60" s="12"/>
    </row>
    <row r="61" spans="1:11" ht="21" customHeight="1" x14ac:dyDescent="0.45">
      <c r="A61" s="6"/>
      <c r="B61" s="110">
        <f>'인원 입력 기능'!B60</f>
        <v>79</v>
      </c>
      <c r="C61" s="83">
        <f t="shared" si="0"/>
        <v>7</v>
      </c>
      <c r="D61" s="113">
        <f t="shared" si="4"/>
        <v>22.03</v>
      </c>
      <c r="E61" s="243">
        <f>'인원 입력 기능'!E60</f>
        <v>3263</v>
      </c>
      <c r="F61" s="244">
        <f t="shared" si="2"/>
        <v>1.1816812249214144E-2</v>
      </c>
      <c r="G61" s="245">
        <f>SUM($E$6:E61)</f>
        <v>216921</v>
      </c>
      <c r="H61" s="246">
        <f t="shared" si="3"/>
        <v>0.78556994480900444</v>
      </c>
      <c r="I61" s="6"/>
      <c r="J61" s="6"/>
      <c r="K61" s="12"/>
    </row>
    <row r="62" spans="1:11" ht="21" customHeight="1" x14ac:dyDescent="0.45">
      <c r="A62" s="6"/>
      <c r="B62" s="110">
        <f>'인원 입력 기능'!B61</f>
        <v>78</v>
      </c>
      <c r="C62" s="83">
        <f t="shared" si="0"/>
        <v>7</v>
      </c>
      <c r="D62" s="113">
        <f t="shared" si="4"/>
        <v>20.91</v>
      </c>
      <c r="E62" s="243">
        <f>'인원 입력 기능'!E61</f>
        <v>2918</v>
      </c>
      <c r="F62" s="244">
        <f t="shared" si="2"/>
        <v>1.0567409789520954E-2</v>
      </c>
      <c r="G62" s="245">
        <f>SUM($E$6:E62)</f>
        <v>219839</v>
      </c>
      <c r="H62" s="246">
        <f t="shared" si="3"/>
        <v>0.7961373545985253</v>
      </c>
      <c r="I62" s="6"/>
      <c r="J62" s="6"/>
      <c r="K62" s="12"/>
    </row>
    <row r="63" spans="1:11" ht="21" customHeight="1" x14ac:dyDescent="0.45">
      <c r="A63" s="6"/>
      <c r="B63" s="110">
        <f>'인원 입력 기능'!B62</f>
        <v>77</v>
      </c>
      <c r="C63" s="83">
        <f t="shared" si="0"/>
        <v>7</v>
      </c>
      <c r="D63" s="113">
        <f t="shared" si="4"/>
        <v>19.739999999999998</v>
      </c>
      <c r="E63" s="243">
        <f>'인원 입력 기능'!E62</f>
        <v>3543</v>
      </c>
      <c r="F63" s="244">
        <f t="shared" si="2"/>
        <v>1.2830820042588327E-2</v>
      </c>
      <c r="G63" s="245">
        <f>SUM($E$6:E63)</f>
        <v>223382</v>
      </c>
      <c r="H63" s="246">
        <f t="shared" si="3"/>
        <v>0.8089681746411137</v>
      </c>
      <c r="I63" s="6"/>
      <c r="J63" s="6"/>
      <c r="K63" s="12"/>
    </row>
    <row r="64" spans="1:11" ht="21" customHeight="1" x14ac:dyDescent="0.45">
      <c r="A64" s="6"/>
      <c r="B64" s="110">
        <f>'인원 입력 기능'!B63</f>
        <v>76</v>
      </c>
      <c r="C64" s="83">
        <f t="shared" si="0"/>
        <v>7</v>
      </c>
      <c r="D64" s="113">
        <f t="shared" si="4"/>
        <v>18.48</v>
      </c>
      <c r="E64" s="243">
        <f>'인원 입력 기능'!E63</f>
        <v>3423</v>
      </c>
      <c r="F64" s="244">
        <f t="shared" si="2"/>
        <v>1.2396245273999391E-2</v>
      </c>
      <c r="G64" s="245">
        <f>SUM($E$6:E64)</f>
        <v>226805</v>
      </c>
      <c r="H64" s="246">
        <f t="shared" si="3"/>
        <v>0.82136441991511311</v>
      </c>
      <c r="I64" s="6"/>
      <c r="J64" s="6"/>
      <c r="K64" s="12"/>
    </row>
    <row r="65" spans="1:11" ht="21" customHeight="1" x14ac:dyDescent="0.45">
      <c r="A65" s="6"/>
      <c r="B65" s="110">
        <f>'인원 입력 기능'!B64</f>
        <v>75</v>
      </c>
      <c r="C65" s="83">
        <f t="shared" si="0"/>
        <v>7</v>
      </c>
      <c r="D65" s="113">
        <f t="shared" si="4"/>
        <v>17.25</v>
      </c>
      <c r="E65" s="243">
        <f>'인원 입력 기능'!E64</f>
        <v>3392</v>
      </c>
      <c r="F65" s="244">
        <f t="shared" si="2"/>
        <v>1.228398012544725E-2</v>
      </c>
      <c r="G65" s="245">
        <f>SUM($E$6:E65)</f>
        <v>230197</v>
      </c>
      <c r="H65" s="246">
        <f t="shared" si="3"/>
        <v>0.83364840004056029</v>
      </c>
      <c r="I65" s="6"/>
      <c r="J65" s="6"/>
      <c r="K65" s="12"/>
    </row>
    <row r="66" spans="1:11" ht="21" customHeight="1" x14ac:dyDescent="0.45">
      <c r="A66" s="6"/>
      <c r="B66" s="110">
        <f>'인원 입력 기능'!B65</f>
        <v>74</v>
      </c>
      <c r="C66" s="83">
        <f t="shared" si="0"/>
        <v>7</v>
      </c>
      <c r="D66" s="113">
        <f t="shared" si="4"/>
        <v>15.52</v>
      </c>
      <c r="E66" s="243">
        <f>'인원 입력 기능'!E65</f>
        <v>6140</v>
      </c>
      <c r="F66" s="244">
        <f t="shared" si="2"/>
        <v>2.223574232613388E-2</v>
      </c>
      <c r="G66" s="245">
        <f>SUM($E$6:E66)</f>
        <v>236337</v>
      </c>
      <c r="H66" s="246">
        <f t="shared" si="3"/>
        <v>0.85588414236669419</v>
      </c>
      <c r="I66" s="6"/>
      <c r="J66" s="6"/>
      <c r="K66" s="12"/>
    </row>
    <row r="67" spans="1:11" ht="21" customHeight="1" x14ac:dyDescent="0.45">
      <c r="A67" s="6"/>
      <c r="B67" s="110">
        <f>'인원 입력 기능'!B66</f>
        <v>73</v>
      </c>
      <c r="C67" s="83">
        <f t="shared" si="0"/>
        <v>7</v>
      </c>
      <c r="D67" s="113">
        <f t="shared" si="4"/>
        <v>13.74</v>
      </c>
      <c r="E67" s="243">
        <f>'인원 입력 기능'!E66</f>
        <v>3706</v>
      </c>
      <c r="F67" s="244">
        <f t="shared" si="2"/>
        <v>1.3421117436588298E-2</v>
      </c>
      <c r="G67" s="245">
        <f>SUM($E$6:E67)</f>
        <v>240043</v>
      </c>
      <c r="H67" s="246">
        <f t="shared" si="3"/>
        <v>0.86930525980328244</v>
      </c>
      <c r="I67" s="6"/>
      <c r="J67" s="6"/>
      <c r="K67" s="12"/>
    </row>
    <row r="68" spans="1:11" ht="21" customHeight="1" x14ac:dyDescent="0.45">
      <c r="A68" s="6"/>
      <c r="B68" s="110">
        <f>'인원 입력 기능'!B67</f>
        <v>72</v>
      </c>
      <c r="C68" s="83">
        <f t="shared" si="0"/>
        <v>7</v>
      </c>
      <c r="D68" s="113">
        <f t="shared" si="4"/>
        <v>12.14</v>
      </c>
      <c r="E68" s="243">
        <f>'인원 입력 기능'!E67</f>
        <v>5127</v>
      </c>
      <c r="F68" s="244">
        <f t="shared" si="2"/>
        <v>1.8567206987962277E-2</v>
      </c>
      <c r="G68" s="245">
        <f>SUM($E$6:E68)</f>
        <v>245170</v>
      </c>
      <c r="H68" s="246">
        <f t="shared" si="3"/>
        <v>0.88787246679124476</v>
      </c>
      <c r="I68" s="6"/>
      <c r="J68" s="6"/>
      <c r="K68" s="12"/>
    </row>
    <row r="69" spans="1:11" ht="21" customHeight="1" x14ac:dyDescent="0.45">
      <c r="A69" s="6"/>
      <c r="B69" s="110">
        <f>'인원 입력 기능'!B68</f>
        <v>71</v>
      </c>
      <c r="C69" s="83">
        <f t="shared" si="0"/>
        <v>7</v>
      </c>
      <c r="D69" s="113">
        <f t="shared" si="4"/>
        <v>8.93</v>
      </c>
      <c r="E69" s="243">
        <f>'인원 입력 기능'!E68</f>
        <v>12597</v>
      </c>
      <c r="F69" s="244">
        <f t="shared" si="2"/>
        <v>4.5619486332623527E-2</v>
      </c>
      <c r="G69" s="245">
        <f>SUM($E$6:E69)</f>
        <v>257767</v>
      </c>
      <c r="H69" s="246">
        <f t="shared" si="3"/>
        <v>0.93349195312386835</v>
      </c>
      <c r="I69" s="6"/>
      <c r="J69" s="6"/>
      <c r="K69" s="12"/>
    </row>
    <row r="70" spans="1:11" ht="21" customHeight="1" x14ac:dyDescent="0.45">
      <c r="A70" s="6"/>
      <c r="B70" s="110">
        <f>'인원 입력 기능'!B69</f>
        <v>70</v>
      </c>
      <c r="C70" s="83">
        <f t="shared" ref="C70:C91" si="5">IF(ROUND(B70,0)&gt;=$N$6,1,IF(ROUND(B70,0)&gt;=$N$7,2,IF(ROUND(B70,0)&gt;=$N$8,3,IF(ROUND(B70,0)&gt;=$N$9,4,IF(ROUND(B70,0)&gt;=$N$10,5,IF(ROUND(B70,0)&gt;=$N$11,6,IF(ROUND(B70,0)&gt;=$N$12,7,IF(ROUND(B70,0)&gt;=$N$13,8,9))))))))</f>
        <v>8</v>
      </c>
      <c r="D70" s="113">
        <f t="shared" si="4"/>
        <v>6.04</v>
      </c>
      <c r="E70" s="243">
        <f>'인원 입력 기능'!E69</f>
        <v>3359</v>
      </c>
      <c r="F70" s="244">
        <f t="shared" si="2"/>
        <v>1.2164472064085292E-2</v>
      </c>
      <c r="G70" s="245">
        <f>SUM($E$6:E70)</f>
        <v>261126</v>
      </c>
      <c r="H70" s="246">
        <f t="shared" si="3"/>
        <v>0.94565642518795356</v>
      </c>
      <c r="I70" s="6"/>
      <c r="J70" s="6"/>
      <c r="K70" s="12"/>
    </row>
    <row r="71" spans="1:11" ht="21" customHeight="1" x14ac:dyDescent="0.45">
      <c r="A71" s="6"/>
      <c r="B71" s="110">
        <f>'인원 입력 기능'!B70</f>
        <v>69</v>
      </c>
      <c r="C71" s="83">
        <f t="shared" si="5"/>
        <v>8</v>
      </c>
      <c r="D71" s="113">
        <f t="shared" si="4"/>
        <v>4.92</v>
      </c>
      <c r="E71" s="243">
        <f>'인원 입력 기능'!E70</f>
        <v>2823</v>
      </c>
      <c r="F71" s="244">
        <f t="shared" ref="F71:F117" si="6">E71/$H$2</f>
        <v>1.0223371431054713E-2</v>
      </c>
      <c r="G71" s="245">
        <f>SUM($E$6:E71)</f>
        <v>263949</v>
      </c>
      <c r="H71" s="246">
        <f t="shared" ref="H71:H117" si="7">G71/$H$2</f>
        <v>0.95587979661900835</v>
      </c>
      <c r="I71" s="6"/>
      <c r="J71" s="6"/>
      <c r="K71" s="12"/>
    </row>
    <row r="72" spans="1:11" ht="21" customHeight="1" x14ac:dyDescent="0.45">
      <c r="A72" s="6"/>
      <c r="B72" s="110">
        <f>'인원 입력 기능'!B71</f>
        <v>68</v>
      </c>
      <c r="C72" s="83">
        <f t="shared" si="5"/>
        <v>8</v>
      </c>
      <c r="D72" s="113">
        <f t="shared" ref="D72:D135" si="8">ROUND(100*(1-(G71+G72)/2/$H$2),2)</f>
        <v>4.01</v>
      </c>
      <c r="E72" s="243">
        <f>'인원 입력 기능'!E71</f>
        <v>2245</v>
      </c>
      <c r="F72" s="244">
        <f t="shared" si="6"/>
        <v>8.1301696290180057E-3</v>
      </c>
      <c r="G72" s="245">
        <f>SUM($E$6:E72)</f>
        <v>266194</v>
      </c>
      <c r="H72" s="246">
        <f t="shared" si="7"/>
        <v>0.96400996624802626</v>
      </c>
      <c r="I72" s="6"/>
      <c r="J72" s="6"/>
      <c r="K72" s="12"/>
    </row>
    <row r="73" spans="1:11" ht="21" customHeight="1" x14ac:dyDescent="0.45">
      <c r="A73" s="6"/>
      <c r="B73" s="110">
        <f>'인원 입력 기능'!B72</f>
        <v>67</v>
      </c>
      <c r="C73" s="83">
        <f t="shared" si="5"/>
        <v>9</v>
      </c>
      <c r="D73" s="113">
        <f t="shared" si="8"/>
        <v>3.28</v>
      </c>
      <c r="E73" s="243">
        <f>'인원 입력 기능'!E72</f>
        <v>1766</v>
      </c>
      <c r="F73" s="244">
        <f t="shared" si="6"/>
        <v>6.3954920110671706E-3</v>
      </c>
      <c r="G73" s="245">
        <f>SUM($E$6:E73)</f>
        <v>267960</v>
      </c>
      <c r="H73" s="246">
        <f t="shared" si="7"/>
        <v>0.97040545825909352</v>
      </c>
      <c r="I73" s="6"/>
      <c r="J73" s="6"/>
      <c r="K73" s="12"/>
    </row>
    <row r="74" spans="1:11" ht="21" customHeight="1" x14ac:dyDescent="0.45">
      <c r="A74" s="6"/>
      <c r="B74" s="110">
        <f>'인원 입력 기능'!B73</f>
        <v>66</v>
      </c>
      <c r="C74" s="83">
        <f t="shared" si="5"/>
        <v>9</v>
      </c>
      <c r="D74" s="113">
        <f t="shared" si="8"/>
        <v>2.69</v>
      </c>
      <c r="E74" s="243">
        <f>'인원 입력 기능'!E73</f>
        <v>1504</v>
      </c>
      <c r="F74" s="244">
        <f t="shared" si="6"/>
        <v>5.4466704329813277E-3</v>
      </c>
      <c r="G74" s="245">
        <f>SUM($E$6:E74)</f>
        <v>269464</v>
      </c>
      <c r="H74" s="246">
        <f t="shared" si="7"/>
        <v>0.97585212869207483</v>
      </c>
      <c r="I74" s="6"/>
      <c r="J74" s="6"/>
      <c r="K74" s="12"/>
    </row>
    <row r="75" spans="1:11" ht="21" customHeight="1" x14ac:dyDescent="0.45">
      <c r="A75" s="6"/>
      <c r="B75" s="110">
        <f>'인원 입력 기능'!B74</f>
        <v>65</v>
      </c>
      <c r="C75" s="83">
        <f t="shared" si="5"/>
        <v>9</v>
      </c>
      <c r="D75" s="113">
        <f t="shared" si="8"/>
        <v>2.19</v>
      </c>
      <c r="E75" s="243">
        <f>'인원 입력 기능'!E74</f>
        <v>1268</v>
      </c>
      <c r="F75" s="244">
        <f t="shared" si="6"/>
        <v>4.5920067214230871E-3</v>
      </c>
      <c r="G75" s="245">
        <f>SUM($E$6:E75)</f>
        <v>270732</v>
      </c>
      <c r="H75" s="246">
        <f t="shared" si="7"/>
        <v>0.98044413541349784</v>
      </c>
      <c r="I75" s="6"/>
      <c r="J75" s="6"/>
      <c r="K75" s="12"/>
    </row>
    <row r="76" spans="1:11" ht="21" customHeight="1" x14ac:dyDescent="0.45">
      <c r="A76" s="6"/>
      <c r="B76" s="110">
        <f>'인원 입력 기능'!B75</f>
        <v>64</v>
      </c>
      <c r="C76" s="83">
        <f t="shared" si="5"/>
        <v>9</v>
      </c>
      <c r="D76" s="113">
        <f t="shared" si="8"/>
        <v>1.71</v>
      </c>
      <c r="E76" s="243">
        <f>'인원 입력 기능'!E75</f>
        <v>1382</v>
      </c>
      <c r="F76" s="244">
        <f t="shared" si="6"/>
        <v>5.0048527515825763E-3</v>
      </c>
      <c r="G76" s="245">
        <f>SUM($E$6:E76)</f>
        <v>272114</v>
      </c>
      <c r="H76" s="246">
        <f t="shared" si="7"/>
        <v>0.98544898816508042</v>
      </c>
      <c r="I76" s="6"/>
      <c r="J76" s="6"/>
      <c r="K76" s="12"/>
    </row>
    <row r="77" spans="1:11" ht="21" customHeight="1" x14ac:dyDescent="0.45">
      <c r="A77" s="6"/>
      <c r="B77" s="110">
        <f>'인원 입력 기능'!B76</f>
        <v>63</v>
      </c>
      <c r="C77" s="83">
        <f t="shared" si="5"/>
        <v>9</v>
      </c>
      <c r="D77" s="113">
        <f t="shared" si="8"/>
        <v>1.3</v>
      </c>
      <c r="E77" s="243">
        <f>'인원 입력 기능'!E76</f>
        <v>846</v>
      </c>
      <c r="F77" s="244">
        <f t="shared" si="6"/>
        <v>3.0637521185519967E-3</v>
      </c>
      <c r="G77" s="245">
        <f>SUM($E$6:E77)</f>
        <v>272960</v>
      </c>
      <c r="H77" s="246">
        <f t="shared" si="7"/>
        <v>0.98851274028363245</v>
      </c>
      <c r="I77" s="6"/>
      <c r="J77" s="6"/>
      <c r="K77" s="12"/>
    </row>
    <row r="78" spans="1:11" ht="21" customHeight="1" x14ac:dyDescent="0.45">
      <c r="A78" s="6"/>
      <c r="B78" s="110">
        <f>'인원 입력 기능'!B77</f>
        <v>62</v>
      </c>
      <c r="C78" s="83">
        <f t="shared" si="5"/>
        <v>9</v>
      </c>
      <c r="D78" s="113">
        <f t="shared" si="8"/>
        <v>1.06</v>
      </c>
      <c r="E78" s="243">
        <f>'인원 입력 기능'!E77</f>
        <v>481</v>
      </c>
      <c r="F78" s="244">
        <f t="shared" si="6"/>
        <v>1.7419205307606508E-3</v>
      </c>
      <c r="G78" s="245">
        <f>SUM($E$6:E78)</f>
        <v>273441</v>
      </c>
      <c r="H78" s="246">
        <f t="shared" si="7"/>
        <v>0.99025466081439306</v>
      </c>
      <c r="I78" s="6"/>
      <c r="J78" s="6"/>
      <c r="K78" s="12"/>
    </row>
    <row r="79" spans="1:11" ht="21" customHeight="1" x14ac:dyDescent="0.45">
      <c r="A79" s="6"/>
      <c r="B79" s="110">
        <f>'인원 입력 기능'!B78</f>
        <v>61</v>
      </c>
      <c r="C79" s="83">
        <f t="shared" si="5"/>
        <v>9</v>
      </c>
      <c r="D79" s="113">
        <f t="shared" si="8"/>
        <v>0.93</v>
      </c>
      <c r="E79" s="243">
        <f>'인원 입력 기능'!E78</f>
        <v>231</v>
      </c>
      <c r="F79" s="244">
        <f t="shared" si="6"/>
        <v>8.3655642953370127E-4</v>
      </c>
      <c r="G79" s="245">
        <f>SUM($E$6:E79)</f>
        <v>273672</v>
      </c>
      <c r="H79" s="246">
        <f t="shared" si="7"/>
        <v>0.99109121724392679</v>
      </c>
      <c r="I79" s="6"/>
      <c r="J79" s="6"/>
      <c r="K79" s="12"/>
    </row>
    <row r="80" spans="1:11" ht="21" customHeight="1" x14ac:dyDescent="0.45">
      <c r="A80" s="6"/>
      <c r="B80" s="110">
        <f>'인원 입력 기능'!B79</f>
        <v>60</v>
      </c>
      <c r="C80" s="83">
        <f t="shared" si="5"/>
        <v>9</v>
      </c>
      <c r="D80" s="113">
        <f t="shared" si="8"/>
        <v>0.84</v>
      </c>
      <c r="E80" s="243">
        <f>'인원 입력 기능'!E79</f>
        <v>277</v>
      </c>
      <c r="F80" s="244">
        <f t="shared" si="6"/>
        <v>1.0031434241594599E-3</v>
      </c>
      <c r="G80" s="245">
        <f>SUM($E$6:E80)</f>
        <v>273949</v>
      </c>
      <c r="H80" s="246">
        <f t="shared" si="7"/>
        <v>0.99209436066808632</v>
      </c>
      <c r="I80" s="6"/>
      <c r="J80" s="6"/>
      <c r="K80" s="12"/>
    </row>
    <row r="81" spans="1:11" ht="21" customHeight="1" x14ac:dyDescent="0.45">
      <c r="A81" s="6"/>
      <c r="B81" s="110">
        <f>'인원 입력 기능'!B80</f>
        <v>59</v>
      </c>
      <c r="C81" s="83">
        <f t="shared" si="5"/>
        <v>9</v>
      </c>
      <c r="D81" s="113">
        <f t="shared" si="8"/>
        <v>0.76</v>
      </c>
      <c r="E81" s="243">
        <f>'인원 입력 기능'!E80</f>
        <v>178</v>
      </c>
      <c r="F81" s="244">
        <f t="shared" si="6"/>
        <v>6.4461924007358799E-4</v>
      </c>
      <c r="G81" s="245">
        <f>SUM($E$6:E81)</f>
        <v>274127</v>
      </c>
      <c r="H81" s="246">
        <f t="shared" si="7"/>
        <v>0.99273897990815985</v>
      </c>
      <c r="I81" s="6"/>
      <c r="J81" s="6"/>
      <c r="K81" s="12"/>
    </row>
    <row r="82" spans="1:11" ht="21" customHeight="1" x14ac:dyDescent="0.45">
      <c r="A82" s="6"/>
      <c r="B82" s="110">
        <f>'인원 입력 기능'!B81</f>
        <v>58</v>
      </c>
      <c r="C82" s="83">
        <f t="shared" si="5"/>
        <v>9</v>
      </c>
      <c r="D82" s="113">
        <f t="shared" si="8"/>
        <v>0.71</v>
      </c>
      <c r="E82" s="243">
        <f>'인원 입력 기능'!E81</f>
        <v>71</v>
      </c>
      <c r="F82" s="244">
        <f t="shared" si="6"/>
        <v>2.5712340474845366E-4</v>
      </c>
      <c r="G82" s="245">
        <f>SUM($E$6:E82)</f>
        <v>274198</v>
      </c>
      <c r="H82" s="246">
        <f t="shared" si="7"/>
        <v>0.99299610331290833</v>
      </c>
      <c r="I82" s="6"/>
      <c r="J82" s="6"/>
      <c r="K82" s="12"/>
    </row>
    <row r="83" spans="1:11" ht="21" customHeight="1" x14ac:dyDescent="0.45">
      <c r="A83" s="6"/>
      <c r="B83" s="110">
        <f>'인원 입력 기능'!B82</f>
        <v>57</v>
      </c>
      <c r="C83" s="83">
        <f t="shared" si="5"/>
        <v>9</v>
      </c>
      <c r="D83" s="113">
        <f t="shared" si="8"/>
        <v>0.68</v>
      </c>
      <c r="E83" s="243">
        <f>'인원 입력 기능'!E82</f>
        <v>99</v>
      </c>
      <c r="F83" s="244">
        <f t="shared" si="6"/>
        <v>3.5852418408587196E-4</v>
      </c>
      <c r="G83" s="245">
        <f>SUM($E$6:E83)</f>
        <v>274297</v>
      </c>
      <c r="H83" s="246">
        <f t="shared" si="7"/>
        <v>0.99335462749699421</v>
      </c>
      <c r="I83" s="6"/>
      <c r="J83" s="6"/>
      <c r="K83" s="12"/>
    </row>
    <row r="84" spans="1:11" ht="21" customHeight="1" x14ac:dyDescent="0.45">
      <c r="A84" s="6"/>
      <c r="B84" s="110">
        <f>'인원 입력 기능'!B83</f>
        <v>56</v>
      </c>
      <c r="C84" s="83">
        <f t="shared" si="5"/>
        <v>9</v>
      </c>
      <c r="D84" s="113">
        <f t="shared" si="8"/>
        <v>0.65</v>
      </c>
      <c r="E84" s="243">
        <f>'인원 입력 기능'!E83</f>
        <v>63</v>
      </c>
      <c r="F84" s="244">
        <f t="shared" si="6"/>
        <v>2.2815175350919125E-4</v>
      </c>
      <c r="G84" s="245">
        <f>SUM($E$6:E84)</f>
        <v>274360</v>
      </c>
      <c r="H84" s="246">
        <f t="shared" si="7"/>
        <v>0.99358277925050342</v>
      </c>
      <c r="I84" s="6"/>
      <c r="J84" s="6"/>
      <c r="K84" s="12"/>
    </row>
    <row r="85" spans="1:11" ht="21" customHeight="1" x14ac:dyDescent="0.45">
      <c r="A85" s="6"/>
      <c r="B85" s="110">
        <f>'인원 입력 기능'!B84</f>
        <v>55</v>
      </c>
      <c r="C85" s="83">
        <f t="shared" si="5"/>
        <v>9</v>
      </c>
      <c r="D85" s="113">
        <f t="shared" si="8"/>
        <v>0.64</v>
      </c>
      <c r="E85" s="243">
        <f>'인원 입력 기능'!E84</f>
        <v>17</v>
      </c>
      <c r="F85" s="244">
        <f t="shared" si="6"/>
        <v>6.1564758883432557E-5</v>
      </c>
      <c r="G85" s="245">
        <f>SUM($E$6:E85)</f>
        <v>274377</v>
      </c>
      <c r="H85" s="246">
        <f t="shared" si="7"/>
        <v>0.99364434400938684</v>
      </c>
      <c r="I85" s="6"/>
      <c r="J85" s="6"/>
      <c r="K85" s="12"/>
    </row>
    <row r="86" spans="1:11" ht="21" customHeight="1" x14ac:dyDescent="0.45">
      <c r="A86" s="6"/>
      <c r="B86" s="110">
        <f>'인원 입력 기능'!B85</f>
        <v>54</v>
      </c>
      <c r="C86" s="83">
        <f t="shared" si="5"/>
        <v>9</v>
      </c>
      <c r="D86" s="113">
        <f t="shared" si="8"/>
        <v>0.4</v>
      </c>
      <c r="E86" s="243">
        <f>'인원 입력 기능'!E85</f>
        <v>1328</v>
      </c>
      <c r="F86" s="244">
        <f t="shared" si="6"/>
        <v>4.8092941057175558E-3</v>
      </c>
      <c r="G86" s="245">
        <f>SUM($E$6:E86)</f>
        <v>275705</v>
      </c>
      <c r="H86" s="246">
        <f t="shared" si="7"/>
        <v>0.99845363811510435</v>
      </c>
      <c r="I86" s="6"/>
      <c r="J86" s="6"/>
      <c r="K86" s="12"/>
    </row>
    <row r="87" spans="1:11" ht="21" customHeight="1" thickBot="1" x14ac:dyDescent="0.5">
      <c r="A87" s="6"/>
      <c r="B87" s="111">
        <f>'인원 입력 기능'!B86</f>
        <v>53</v>
      </c>
      <c r="C87" s="84">
        <f t="shared" si="5"/>
        <v>9</v>
      </c>
      <c r="D87" s="135">
        <f t="shared" si="8"/>
        <v>0.08</v>
      </c>
      <c r="E87" s="247">
        <f>'인원 입력 기능'!E86</f>
        <v>427</v>
      </c>
      <c r="F87" s="248">
        <f t="shared" si="6"/>
        <v>1.5463618848956296E-3</v>
      </c>
      <c r="G87" s="249">
        <f>SUM($E$6:E87)</f>
        <v>276132</v>
      </c>
      <c r="H87" s="250">
        <f t="shared" si="7"/>
        <v>1</v>
      </c>
      <c r="I87" s="6"/>
      <c r="J87" s="6"/>
      <c r="K87" s="12"/>
    </row>
    <row r="88" spans="1:11" ht="21" hidden="1" customHeight="1" x14ac:dyDescent="0.45">
      <c r="A88" s="6"/>
      <c r="B88" s="112">
        <f>'인원 입력 기능'!B87</f>
        <v>0</v>
      </c>
      <c r="C88" s="86">
        <f t="shared" si="5"/>
        <v>9</v>
      </c>
      <c r="D88" s="134">
        <f t="shared" si="8"/>
        <v>0</v>
      </c>
      <c r="E88" s="217">
        <f>'인원 입력 기능'!E87</f>
        <v>0</v>
      </c>
      <c r="F88" s="212">
        <f t="shared" si="6"/>
        <v>0</v>
      </c>
      <c r="G88" s="218">
        <f>SUM($E$6:E88)</f>
        <v>276132</v>
      </c>
      <c r="H88" s="214">
        <f t="shared" si="7"/>
        <v>1</v>
      </c>
      <c r="I88" s="6"/>
      <c r="J88" s="6"/>
      <c r="K88" s="12"/>
    </row>
    <row r="89" spans="1:11" ht="21" hidden="1" customHeight="1" x14ac:dyDescent="0.45">
      <c r="A89" s="6"/>
      <c r="B89" s="110">
        <f>'인원 입력 기능'!B88</f>
        <v>0</v>
      </c>
      <c r="C89" s="83">
        <f t="shared" si="5"/>
        <v>9</v>
      </c>
      <c r="D89" s="113">
        <f t="shared" si="8"/>
        <v>0</v>
      </c>
      <c r="E89" s="211">
        <f>'인원 입력 기능'!E88</f>
        <v>0</v>
      </c>
      <c r="F89" s="212">
        <f t="shared" si="6"/>
        <v>0</v>
      </c>
      <c r="G89" s="213">
        <f>SUM($E$6:E89)</f>
        <v>276132</v>
      </c>
      <c r="H89" s="214">
        <f t="shared" si="7"/>
        <v>1</v>
      </c>
      <c r="I89" s="6"/>
      <c r="J89" s="6"/>
      <c r="K89" s="12"/>
    </row>
    <row r="90" spans="1:11" ht="21" hidden="1" customHeight="1" x14ac:dyDescent="0.45">
      <c r="A90" s="6"/>
      <c r="B90" s="110">
        <f>'인원 입력 기능'!B89</f>
        <v>0</v>
      </c>
      <c r="C90" s="83">
        <f t="shared" si="5"/>
        <v>9</v>
      </c>
      <c r="D90" s="113">
        <f t="shared" si="8"/>
        <v>0</v>
      </c>
      <c r="E90" s="211">
        <f>'인원 입력 기능'!E89</f>
        <v>0</v>
      </c>
      <c r="F90" s="212">
        <f t="shared" si="6"/>
        <v>0</v>
      </c>
      <c r="G90" s="213">
        <f>SUM($E$6:E90)</f>
        <v>276132</v>
      </c>
      <c r="H90" s="214">
        <f t="shared" si="7"/>
        <v>1</v>
      </c>
      <c r="I90" s="6"/>
      <c r="J90" s="6"/>
      <c r="K90" s="12"/>
    </row>
    <row r="91" spans="1:11" ht="21" hidden="1" customHeight="1" x14ac:dyDescent="0.45">
      <c r="A91" s="6"/>
      <c r="B91" s="110">
        <f>'인원 입력 기능'!B90</f>
        <v>0</v>
      </c>
      <c r="C91" s="83">
        <f t="shared" si="5"/>
        <v>9</v>
      </c>
      <c r="D91" s="113">
        <f t="shared" si="8"/>
        <v>0</v>
      </c>
      <c r="E91" s="211">
        <f>'인원 입력 기능'!E90</f>
        <v>0</v>
      </c>
      <c r="F91" s="212">
        <f t="shared" si="6"/>
        <v>0</v>
      </c>
      <c r="G91" s="213">
        <f>SUM($E$6:E91)</f>
        <v>276132</v>
      </c>
      <c r="H91" s="214">
        <f t="shared" si="7"/>
        <v>1</v>
      </c>
      <c r="I91" s="6"/>
      <c r="J91" s="6"/>
      <c r="K91" s="12"/>
    </row>
    <row r="92" spans="1:11" ht="21" hidden="1" customHeight="1" x14ac:dyDescent="0.45">
      <c r="A92" s="6"/>
      <c r="B92" s="110">
        <f>'인원 입력 기능'!B91</f>
        <v>0</v>
      </c>
      <c r="C92" s="83">
        <f t="shared" ref="C92:C106" si="9">IF(ROUND(B92,0)&gt;=$N$6,1,IF(ROUND(B92,0)&gt;=$N$7,2,IF(ROUND(B92,0)&gt;=$N$8,3,IF(ROUND(B92,0)&gt;=$N$9,4,IF(ROUND(B92,0)&gt;=$N$10,5,IF(ROUND(B92,0)&gt;=$N$11,6,IF(ROUND(B92,0)&gt;=$N$12,7,IF(ROUND(B92,0)&gt;=$N$13,8,9))))))))</f>
        <v>9</v>
      </c>
      <c r="D92" s="113">
        <f t="shared" si="8"/>
        <v>0</v>
      </c>
      <c r="E92" s="211">
        <f>'인원 입력 기능'!E91</f>
        <v>0</v>
      </c>
      <c r="F92" s="212">
        <f t="shared" si="6"/>
        <v>0</v>
      </c>
      <c r="G92" s="213">
        <f>SUM($E$6:E92)</f>
        <v>276132</v>
      </c>
      <c r="H92" s="214">
        <f t="shared" si="7"/>
        <v>1</v>
      </c>
      <c r="I92" s="6"/>
      <c r="J92" s="6"/>
      <c r="K92" s="12"/>
    </row>
    <row r="93" spans="1:11" ht="21" hidden="1" customHeight="1" x14ac:dyDescent="0.45">
      <c r="A93" s="6"/>
      <c r="B93" s="110">
        <f>'인원 입력 기능'!B92</f>
        <v>0</v>
      </c>
      <c r="C93" s="83">
        <f t="shared" si="9"/>
        <v>9</v>
      </c>
      <c r="D93" s="113">
        <f t="shared" si="8"/>
        <v>0</v>
      </c>
      <c r="E93" s="211">
        <f>'인원 입력 기능'!E92</f>
        <v>0</v>
      </c>
      <c r="F93" s="212">
        <f t="shared" si="6"/>
        <v>0</v>
      </c>
      <c r="G93" s="213">
        <f>SUM($E$6:E93)</f>
        <v>276132</v>
      </c>
      <c r="H93" s="214">
        <f t="shared" si="7"/>
        <v>1</v>
      </c>
      <c r="I93" s="6"/>
      <c r="J93" s="6"/>
    </row>
    <row r="94" spans="1:11" ht="21" hidden="1" customHeight="1" x14ac:dyDescent="0.45">
      <c r="A94" s="6"/>
      <c r="B94" s="110">
        <f>'인원 입력 기능'!B93</f>
        <v>0</v>
      </c>
      <c r="C94" s="83">
        <f t="shared" si="9"/>
        <v>9</v>
      </c>
      <c r="D94" s="113">
        <f t="shared" si="8"/>
        <v>0</v>
      </c>
      <c r="E94" s="211">
        <f>'인원 입력 기능'!E93</f>
        <v>0</v>
      </c>
      <c r="F94" s="212">
        <f t="shared" si="6"/>
        <v>0</v>
      </c>
      <c r="G94" s="213">
        <f>SUM($E$6:E94)</f>
        <v>276132</v>
      </c>
      <c r="H94" s="214">
        <f t="shared" si="7"/>
        <v>1</v>
      </c>
      <c r="I94" s="6"/>
      <c r="J94" s="6"/>
    </row>
    <row r="95" spans="1:11" ht="21" hidden="1" customHeight="1" x14ac:dyDescent="0.45">
      <c r="A95" s="6"/>
      <c r="B95" s="110">
        <f>'인원 입력 기능'!B94</f>
        <v>0</v>
      </c>
      <c r="C95" s="83">
        <f t="shared" si="9"/>
        <v>9</v>
      </c>
      <c r="D95" s="113">
        <f t="shared" si="8"/>
        <v>0</v>
      </c>
      <c r="E95" s="211">
        <f>'인원 입력 기능'!E94</f>
        <v>0</v>
      </c>
      <c r="F95" s="212">
        <f t="shared" si="6"/>
        <v>0</v>
      </c>
      <c r="G95" s="213">
        <f>SUM($E$6:E95)</f>
        <v>276132</v>
      </c>
      <c r="H95" s="214">
        <f t="shared" si="7"/>
        <v>1</v>
      </c>
      <c r="I95" s="6"/>
      <c r="J95" s="6"/>
    </row>
    <row r="96" spans="1:11" ht="21" hidden="1" customHeight="1" x14ac:dyDescent="0.45">
      <c r="A96" s="6"/>
      <c r="B96" s="110">
        <f>'인원 입력 기능'!B95</f>
        <v>0</v>
      </c>
      <c r="C96" s="83">
        <f t="shared" si="9"/>
        <v>9</v>
      </c>
      <c r="D96" s="113">
        <f t="shared" si="8"/>
        <v>0</v>
      </c>
      <c r="E96" s="211">
        <f>'인원 입력 기능'!E95</f>
        <v>0</v>
      </c>
      <c r="F96" s="212">
        <f t="shared" si="6"/>
        <v>0</v>
      </c>
      <c r="G96" s="213">
        <f>SUM($E$6:E96)</f>
        <v>276132</v>
      </c>
      <c r="H96" s="214">
        <f t="shared" si="7"/>
        <v>1</v>
      </c>
      <c r="I96" s="6"/>
      <c r="J96" s="6"/>
    </row>
    <row r="97" spans="1:10" ht="21" hidden="1" customHeight="1" x14ac:dyDescent="0.45">
      <c r="A97" s="6"/>
      <c r="B97" s="110">
        <f>'인원 입력 기능'!B96</f>
        <v>0</v>
      </c>
      <c r="C97" s="83">
        <f t="shared" si="9"/>
        <v>9</v>
      </c>
      <c r="D97" s="113">
        <f t="shared" si="8"/>
        <v>0</v>
      </c>
      <c r="E97" s="211">
        <f>'인원 입력 기능'!E96</f>
        <v>0</v>
      </c>
      <c r="F97" s="212">
        <f t="shared" si="6"/>
        <v>0</v>
      </c>
      <c r="G97" s="213">
        <f>SUM($E$6:E97)</f>
        <v>276132</v>
      </c>
      <c r="H97" s="214">
        <f t="shared" si="7"/>
        <v>1</v>
      </c>
      <c r="I97" s="6"/>
      <c r="J97" s="6"/>
    </row>
    <row r="98" spans="1:10" ht="21" hidden="1" customHeight="1" x14ac:dyDescent="0.45">
      <c r="A98" s="6"/>
      <c r="B98" s="110">
        <f>'인원 입력 기능'!B97</f>
        <v>0</v>
      </c>
      <c r="C98" s="83">
        <f t="shared" si="9"/>
        <v>9</v>
      </c>
      <c r="D98" s="113">
        <f t="shared" si="8"/>
        <v>0</v>
      </c>
      <c r="E98" s="211">
        <f>'인원 입력 기능'!E97</f>
        <v>0</v>
      </c>
      <c r="F98" s="212">
        <f t="shared" si="6"/>
        <v>0</v>
      </c>
      <c r="G98" s="213">
        <f>SUM($E$6:E98)</f>
        <v>276132</v>
      </c>
      <c r="H98" s="214">
        <f t="shared" si="7"/>
        <v>1</v>
      </c>
      <c r="I98" s="6"/>
      <c r="J98" s="6"/>
    </row>
    <row r="99" spans="1:10" ht="21" hidden="1" customHeight="1" x14ac:dyDescent="0.45">
      <c r="A99" s="6"/>
      <c r="B99" s="110">
        <f>'인원 입력 기능'!B98</f>
        <v>0</v>
      </c>
      <c r="C99" s="83">
        <f t="shared" si="9"/>
        <v>9</v>
      </c>
      <c r="D99" s="113">
        <f t="shared" si="8"/>
        <v>0</v>
      </c>
      <c r="E99" s="211">
        <f>'인원 입력 기능'!E98</f>
        <v>0</v>
      </c>
      <c r="F99" s="212">
        <f t="shared" si="6"/>
        <v>0</v>
      </c>
      <c r="G99" s="213">
        <f>SUM($E$6:E99)</f>
        <v>276132</v>
      </c>
      <c r="H99" s="214">
        <f t="shared" si="7"/>
        <v>1</v>
      </c>
      <c r="I99" s="6"/>
      <c r="J99" s="6"/>
    </row>
    <row r="100" spans="1:10" ht="21" hidden="1" customHeight="1" x14ac:dyDescent="0.45">
      <c r="A100" s="6"/>
      <c r="B100" s="110">
        <f>'인원 입력 기능'!B99</f>
        <v>0</v>
      </c>
      <c r="C100" s="83">
        <f t="shared" si="9"/>
        <v>9</v>
      </c>
      <c r="D100" s="113">
        <f t="shared" si="8"/>
        <v>0</v>
      </c>
      <c r="E100" s="211">
        <f>'인원 입력 기능'!E99</f>
        <v>0</v>
      </c>
      <c r="F100" s="212">
        <f t="shared" si="6"/>
        <v>0</v>
      </c>
      <c r="G100" s="213">
        <f>SUM($E$6:E100)</f>
        <v>276132</v>
      </c>
      <c r="H100" s="214">
        <f t="shared" si="7"/>
        <v>1</v>
      </c>
      <c r="I100" s="6"/>
      <c r="J100" s="6"/>
    </row>
    <row r="101" spans="1:10" ht="21" hidden="1" customHeight="1" x14ac:dyDescent="0.45">
      <c r="A101" s="6"/>
      <c r="B101" s="110">
        <f>'인원 입력 기능'!B100</f>
        <v>0</v>
      </c>
      <c r="C101" s="83">
        <f t="shared" si="9"/>
        <v>9</v>
      </c>
      <c r="D101" s="113">
        <f t="shared" si="8"/>
        <v>0</v>
      </c>
      <c r="E101" s="211">
        <f>'인원 입력 기능'!E100</f>
        <v>0</v>
      </c>
      <c r="F101" s="212">
        <f t="shared" si="6"/>
        <v>0</v>
      </c>
      <c r="G101" s="213">
        <f>SUM($E$6:E101)</f>
        <v>276132</v>
      </c>
      <c r="H101" s="214">
        <f t="shared" si="7"/>
        <v>1</v>
      </c>
      <c r="I101" s="6"/>
      <c r="J101" s="6"/>
    </row>
    <row r="102" spans="1:10" ht="21" hidden="1" customHeight="1" x14ac:dyDescent="0.45">
      <c r="A102" s="6"/>
      <c r="B102" s="110">
        <f>'인원 입력 기능'!B101</f>
        <v>0</v>
      </c>
      <c r="C102" s="83">
        <f t="shared" si="9"/>
        <v>9</v>
      </c>
      <c r="D102" s="113">
        <f t="shared" si="8"/>
        <v>0</v>
      </c>
      <c r="E102" s="211">
        <f>'인원 입력 기능'!E101</f>
        <v>0</v>
      </c>
      <c r="F102" s="212">
        <f t="shared" si="6"/>
        <v>0</v>
      </c>
      <c r="G102" s="213">
        <f>SUM($E$6:E102)</f>
        <v>276132</v>
      </c>
      <c r="H102" s="214">
        <f t="shared" si="7"/>
        <v>1</v>
      </c>
      <c r="I102" s="6"/>
      <c r="J102" s="6"/>
    </row>
    <row r="103" spans="1:10" ht="21" hidden="1" customHeight="1" x14ac:dyDescent="0.45">
      <c r="A103" s="6"/>
      <c r="B103" s="110">
        <f>'인원 입력 기능'!B102</f>
        <v>0</v>
      </c>
      <c r="C103" s="83">
        <f t="shared" si="9"/>
        <v>9</v>
      </c>
      <c r="D103" s="113">
        <f t="shared" si="8"/>
        <v>0</v>
      </c>
      <c r="E103" s="211">
        <f>'인원 입력 기능'!E102</f>
        <v>0</v>
      </c>
      <c r="F103" s="212">
        <f t="shared" si="6"/>
        <v>0</v>
      </c>
      <c r="G103" s="213">
        <f>SUM($E$6:E103)</f>
        <v>276132</v>
      </c>
      <c r="H103" s="214">
        <f t="shared" si="7"/>
        <v>1</v>
      </c>
      <c r="I103" s="6"/>
      <c r="J103" s="6"/>
    </row>
    <row r="104" spans="1:10" ht="21" hidden="1" customHeight="1" x14ac:dyDescent="0.45">
      <c r="A104" s="6"/>
      <c r="B104" s="110">
        <f>'인원 입력 기능'!B103</f>
        <v>0</v>
      </c>
      <c r="C104" s="83">
        <f t="shared" si="9"/>
        <v>9</v>
      </c>
      <c r="D104" s="113">
        <f t="shared" si="8"/>
        <v>0</v>
      </c>
      <c r="E104" s="211">
        <f>'인원 입력 기능'!E103</f>
        <v>0</v>
      </c>
      <c r="F104" s="212">
        <f t="shared" si="6"/>
        <v>0</v>
      </c>
      <c r="G104" s="213">
        <f>SUM($E$6:E104)</f>
        <v>276132</v>
      </c>
      <c r="H104" s="214">
        <f t="shared" si="7"/>
        <v>1</v>
      </c>
      <c r="I104" s="6"/>
      <c r="J104" s="6"/>
    </row>
    <row r="105" spans="1:10" ht="21" hidden="1" customHeight="1" x14ac:dyDescent="0.45">
      <c r="A105" s="6"/>
      <c r="B105" s="110">
        <f>'인원 입력 기능'!B104</f>
        <v>0</v>
      </c>
      <c r="C105" s="83">
        <f t="shared" si="9"/>
        <v>9</v>
      </c>
      <c r="D105" s="113">
        <f t="shared" si="8"/>
        <v>0</v>
      </c>
      <c r="E105" s="211">
        <f>'인원 입력 기능'!E104</f>
        <v>0</v>
      </c>
      <c r="F105" s="212">
        <f t="shared" si="6"/>
        <v>0</v>
      </c>
      <c r="G105" s="213">
        <f>SUM($E$6:E105)</f>
        <v>276132</v>
      </c>
      <c r="H105" s="214">
        <f t="shared" si="7"/>
        <v>1</v>
      </c>
      <c r="I105" s="6"/>
      <c r="J105" s="6"/>
    </row>
    <row r="106" spans="1:10" ht="21" hidden="1" customHeight="1" thickBot="1" x14ac:dyDescent="0.5">
      <c r="A106" s="6"/>
      <c r="B106" s="111">
        <f>'인원 입력 기능'!B105</f>
        <v>0</v>
      </c>
      <c r="C106" s="84">
        <f t="shared" si="9"/>
        <v>9</v>
      </c>
      <c r="D106" s="113">
        <f t="shared" si="8"/>
        <v>0</v>
      </c>
      <c r="E106" s="211">
        <f>'인원 입력 기능'!E105</f>
        <v>0</v>
      </c>
      <c r="F106" s="212">
        <f t="shared" si="6"/>
        <v>0</v>
      </c>
      <c r="G106" s="213">
        <f>SUM($E$6:E106)</f>
        <v>276132</v>
      </c>
      <c r="H106" s="214">
        <f t="shared" si="7"/>
        <v>1</v>
      </c>
      <c r="I106" s="6"/>
      <c r="J106" s="6"/>
    </row>
    <row r="107" spans="1:10" ht="21" hidden="1" customHeight="1" x14ac:dyDescent="0.45">
      <c r="A107" s="6"/>
      <c r="B107" s="112">
        <f>'인원 입력 기능'!B106</f>
        <v>0</v>
      </c>
      <c r="C107" s="86">
        <f t="shared" ref="C107" si="10">IF(ROUND(B107,0)&gt;=$N$6,1,IF(ROUND(B107,0)&gt;=$N$7,2,IF(ROUND(B107,0)&gt;=$N$8,3,IF(ROUND(B107,0)&gt;=$N$9,4,IF(ROUND(B107,0)&gt;=$N$10,5,IF(ROUND(B107,0)&gt;=$N$11,6,IF(ROUND(B107,0)&gt;=$N$12,7,IF(ROUND(B107,0)&gt;=$N$13,8,9))))))))</f>
        <v>9</v>
      </c>
      <c r="D107" s="113">
        <f t="shared" si="8"/>
        <v>0</v>
      </c>
      <c r="E107" s="211">
        <f>'인원 입력 기능'!E106</f>
        <v>0</v>
      </c>
      <c r="F107" s="212">
        <f t="shared" si="6"/>
        <v>0</v>
      </c>
      <c r="G107" s="213">
        <f>SUM($E$6:E107)</f>
        <v>276132</v>
      </c>
      <c r="H107" s="214">
        <f t="shared" si="7"/>
        <v>1</v>
      </c>
      <c r="I107" s="6"/>
      <c r="J107" s="6"/>
    </row>
    <row r="108" spans="1:10" ht="21" hidden="1" customHeight="1" x14ac:dyDescent="0.45">
      <c r="A108" s="6"/>
      <c r="B108" s="110">
        <f>'인원 입력 기능'!B107</f>
        <v>0</v>
      </c>
      <c r="C108" s="83">
        <f t="shared" ref="C108:C110" si="11">IF(ROUND(B108,0)&gt;=$N$6,1,IF(ROUND(B108,0)&gt;=$N$7,2,IF(ROUND(B108,0)&gt;=$N$8,3,IF(ROUND(B108,0)&gt;=$N$9,4,IF(ROUND(B108,0)&gt;=$N$10,5,IF(ROUND(B108,0)&gt;=$N$11,6,IF(ROUND(B108,0)&gt;=$N$12,7,IF(ROUND(B108,0)&gt;=$N$13,8,9))))))))</f>
        <v>9</v>
      </c>
      <c r="D108" s="113">
        <f t="shared" si="8"/>
        <v>0</v>
      </c>
      <c r="E108" s="211">
        <f>'인원 입력 기능'!E107</f>
        <v>0</v>
      </c>
      <c r="F108" s="212">
        <f t="shared" si="6"/>
        <v>0</v>
      </c>
      <c r="G108" s="213">
        <f>SUM($E$6:E108)</f>
        <v>276132</v>
      </c>
      <c r="H108" s="214">
        <f t="shared" si="7"/>
        <v>1</v>
      </c>
      <c r="I108" s="6"/>
      <c r="J108" s="6"/>
    </row>
    <row r="109" spans="1:10" ht="21" hidden="1" customHeight="1" x14ac:dyDescent="0.45">
      <c r="A109" s="6"/>
      <c r="B109" s="110">
        <f>'인원 입력 기능'!B108</f>
        <v>0</v>
      </c>
      <c r="C109" s="83">
        <f t="shared" si="11"/>
        <v>9</v>
      </c>
      <c r="D109" s="113">
        <f t="shared" si="8"/>
        <v>0</v>
      </c>
      <c r="E109" s="211">
        <f>'인원 입력 기능'!E108</f>
        <v>0</v>
      </c>
      <c r="F109" s="212">
        <f t="shared" si="6"/>
        <v>0</v>
      </c>
      <c r="G109" s="213">
        <f>SUM($E$6:E109)</f>
        <v>276132</v>
      </c>
      <c r="H109" s="214">
        <f t="shared" si="7"/>
        <v>1</v>
      </c>
      <c r="I109" s="6"/>
      <c r="J109" s="6"/>
    </row>
    <row r="110" spans="1:10" ht="21" hidden="1" customHeight="1" x14ac:dyDescent="0.45">
      <c r="A110" s="6"/>
      <c r="B110" s="110">
        <f>'인원 입력 기능'!B109</f>
        <v>0</v>
      </c>
      <c r="C110" s="83">
        <f t="shared" si="11"/>
        <v>9</v>
      </c>
      <c r="D110" s="113">
        <f t="shared" si="8"/>
        <v>0</v>
      </c>
      <c r="E110" s="211">
        <f>'인원 입력 기능'!E109</f>
        <v>0</v>
      </c>
      <c r="F110" s="212">
        <f t="shared" si="6"/>
        <v>0</v>
      </c>
      <c r="G110" s="213">
        <f>SUM($E$6:E110)</f>
        <v>276132</v>
      </c>
      <c r="H110" s="214">
        <f t="shared" si="7"/>
        <v>1</v>
      </c>
      <c r="I110" s="6"/>
      <c r="J110" s="6"/>
    </row>
    <row r="111" spans="1:10" ht="21" hidden="1" customHeight="1" x14ac:dyDescent="0.45">
      <c r="A111" s="6"/>
      <c r="B111" s="110">
        <f>'인원 입력 기능'!B110</f>
        <v>0</v>
      </c>
      <c r="C111" s="83">
        <f t="shared" ref="C111:C115" si="12">IF(ROUND(B111,0)&gt;=$N$6,1,IF(ROUND(B111,0)&gt;=$N$7,2,IF(ROUND(B111,0)&gt;=$N$8,3,IF(ROUND(B111,0)&gt;=$N$9,4,IF(ROUND(B111,0)&gt;=$N$10,5,IF(ROUND(B111,0)&gt;=$N$11,6,IF(ROUND(B111,0)&gt;=$N$12,7,IF(ROUND(B111,0)&gt;=$N$13,8,9))))))))</f>
        <v>9</v>
      </c>
      <c r="D111" s="113">
        <f t="shared" si="8"/>
        <v>0</v>
      </c>
      <c r="E111" s="211">
        <f>'인원 입력 기능'!E110</f>
        <v>0</v>
      </c>
      <c r="F111" s="212">
        <f t="shared" si="6"/>
        <v>0</v>
      </c>
      <c r="G111" s="213">
        <f>SUM($E$6:E111)</f>
        <v>276132</v>
      </c>
      <c r="H111" s="214">
        <f t="shared" si="7"/>
        <v>1</v>
      </c>
      <c r="I111" s="6"/>
      <c r="J111" s="6"/>
    </row>
    <row r="112" spans="1:10" ht="21" hidden="1" customHeight="1" x14ac:dyDescent="0.45">
      <c r="A112" s="6"/>
      <c r="B112" s="110">
        <f>'인원 입력 기능'!B111</f>
        <v>0</v>
      </c>
      <c r="C112" s="83">
        <f t="shared" si="12"/>
        <v>9</v>
      </c>
      <c r="D112" s="113">
        <f t="shared" si="8"/>
        <v>0</v>
      </c>
      <c r="E112" s="211">
        <f>'인원 입력 기능'!E111</f>
        <v>0</v>
      </c>
      <c r="F112" s="212">
        <f t="shared" si="6"/>
        <v>0</v>
      </c>
      <c r="G112" s="213">
        <f>SUM($E$6:E112)</f>
        <v>276132</v>
      </c>
      <c r="H112" s="214">
        <f t="shared" si="7"/>
        <v>1</v>
      </c>
      <c r="I112" s="6"/>
      <c r="J112" s="6"/>
    </row>
    <row r="113" spans="1:10" ht="21" hidden="1" customHeight="1" x14ac:dyDescent="0.45">
      <c r="A113" s="6"/>
      <c r="B113" s="110">
        <f>'인원 입력 기능'!B112</f>
        <v>0</v>
      </c>
      <c r="C113" s="83">
        <f t="shared" si="12"/>
        <v>9</v>
      </c>
      <c r="D113" s="113">
        <f t="shared" si="8"/>
        <v>0</v>
      </c>
      <c r="E113" s="211">
        <f>'인원 입력 기능'!E112</f>
        <v>0</v>
      </c>
      <c r="F113" s="212">
        <f t="shared" si="6"/>
        <v>0</v>
      </c>
      <c r="G113" s="213">
        <f>SUM($E$6:E113)</f>
        <v>276132</v>
      </c>
      <c r="H113" s="214">
        <f t="shared" si="7"/>
        <v>1</v>
      </c>
      <c r="I113" s="6"/>
      <c r="J113" s="6"/>
    </row>
    <row r="114" spans="1:10" ht="21" hidden="1" customHeight="1" x14ac:dyDescent="0.45">
      <c r="A114" s="6"/>
      <c r="B114" s="110">
        <f>'인원 입력 기능'!B113</f>
        <v>0</v>
      </c>
      <c r="C114" s="83">
        <f t="shared" si="12"/>
        <v>9</v>
      </c>
      <c r="D114" s="113">
        <f t="shared" si="8"/>
        <v>0</v>
      </c>
      <c r="E114" s="211">
        <f>'인원 입력 기능'!E113</f>
        <v>0</v>
      </c>
      <c r="F114" s="212">
        <f t="shared" si="6"/>
        <v>0</v>
      </c>
      <c r="G114" s="213">
        <f>SUM($E$6:E114)</f>
        <v>276132</v>
      </c>
      <c r="H114" s="214">
        <f t="shared" si="7"/>
        <v>1</v>
      </c>
      <c r="I114" s="6"/>
      <c r="J114" s="6"/>
    </row>
    <row r="115" spans="1:10" ht="21" hidden="1" customHeight="1" x14ac:dyDescent="0.45">
      <c r="A115" s="6"/>
      <c r="B115" s="110">
        <f>'인원 입력 기능'!B114</f>
        <v>0</v>
      </c>
      <c r="C115" s="83">
        <f t="shared" si="12"/>
        <v>9</v>
      </c>
      <c r="D115" s="113">
        <f t="shared" si="8"/>
        <v>0</v>
      </c>
      <c r="E115" s="211">
        <f>'인원 입력 기능'!E114</f>
        <v>0</v>
      </c>
      <c r="F115" s="212">
        <f t="shared" si="6"/>
        <v>0</v>
      </c>
      <c r="G115" s="213">
        <f>SUM($E$6:E115)</f>
        <v>276132</v>
      </c>
      <c r="H115" s="214">
        <f t="shared" si="7"/>
        <v>1</v>
      </c>
      <c r="I115" s="6"/>
      <c r="J115" s="6"/>
    </row>
    <row r="116" spans="1:10" ht="21" hidden="1" customHeight="1" x14ac:dyDescent="0.45">
      <c r="A116" s="6"/>
      <c r="B116" s="110">
        <f>'인원 입력 기능'!B115</f>
        <v>0</v>
      </c>
      <c r="C116" s="83">
        <f t="shared" ref="C116:C140" si="13">IF(ROUND(B116,0)&gt;=$N$6,1,IF(ROUND(B116,0)&gt;=$N$7,2,IF(ROUND(B116,0)&gt;=$N$8,3,IF(ROUND(B116,0)&gt;=$N$9,4,IF(ROUND(B116,0)&gt;=$N$10,5,IF(ROUND(B116,0)&gt;=$N$11,6,IF(ROUND(B116,0)&gt;=$N$12,7,IF(ROUND(B116,0)&gt;=$N$13,8,9))))))))</f>
        <v>9</v>
      </c>
      <c r="D116" s="113">
        <f t="shared" si="8"/>
        <v>0</v>
      </c>
      <c r="E116" s="211">
        <f>'인원 입력 기능'!E115</f>
        <v>0</v>
      </c>
      <c r="F116" s="212">
        <f t="shared" si="6"/>
        <v>0</v>
      </c>
      <c r="G116" s="213">
        <f>SUM($E$6:E116)</f>
        <v>276132</v>
      </c>
      <c r="H116" s="214">
        <f t="shared" si="7"/>
        <v>1</v>
      </c>
      <c r="I116" s="6"/>
      <c r="J116" s="6"/>
    </row>
    <row r="117" spans="1:10" ht="21" hidden="1" customHeight="1" thickBot="1" x14ac:dyDescent="0.5">
      <c r="A117" s="6"/>
      <c r="B117" s="110">
        <f>'인원 입력 기능'!B116</f>
        <v>0</v>
      </c>
      <c r="C117" s="83">
        <f t="shared" si="13"/>
        <v>9</v>
      </c>
      <c r="D117" s="113">
        <f t="shared" si="8"/>
        <v>0</v>
      </c>
      <c r="E117" s="215">
        <f>'인원 입력 기능'!E116</f>
        <v>0</v>
      </c>
      <c r="F117" s="212">
        <f t="shared" si="6"/>
        <v>0</v>
      </c>
      <c r="G117" s="216">
        <f>SUM($E$6:E117)</f>
        <v>276132</v>
      </c>
      <c r="H117" s="214">
        <f t="shared" si="7"/>
        <v>1</v>
      </c>
      <c r="I117" s="6"/>
      <c r="J117" s="6"/>
    </row>
    <row r="118" spans="1:10" ht="21" hidden="1" customHeight="1" x14ac:dyDescent="0.45">
      <c r="A118" s="6"/>
      <c r="B118" s="110">
        <f>'인원 입력 기능'!B117</f>
        <v>0</v>
      </c>
      <c r="C118" s="83">
        <f t="shared" si="13"/>
        <v>9</v>
      </c>
      <c r="D118" s="113">
        <f t="shared" si="8"/>
        <v>50</v>
      </c>
      <c r="E118" s="87"/>
      <c r="F118" s="87"/>
      <c r="G118" s="87"/>
      <c r="H118" s="87"/>
      <c r="I118" s="6"/>
      <c r="J118" s="6"/>
    </row>
    <row r="119" spans="1:10" ht="21" hidden="1" customHeight="1" x14ac:dyDescent="0.45">
      <c r="A119" s="6"/>
      <c r="B119" s="110">
        <f>'인원 입력 기능'!B118</f>
        <v>0</v>
      </c>
      <c r="C119" s="83">
        <f t="shared" si="13"/>
        <v>9</v>
      </c>
      <c r="D119" s="113">
        <f t="shared" si="8"/>
        <v>100</v>
      </c>
      <c r="E119" s="87"/>
      <c r="F119" s="87"/>
      <c r="G119" s="87"/>
      <c r="H119" s="87"/>
      <c r="I119" s="6"/>
      <c r="J119" s="6"/>
    </row>
    <row r="120" spans="1:10" ht="21" hidden="1" customHeight="1" x14ac:dyDescent="0.45">
      <c r="A120" s="6"/>
      <c r="B120" s="110">
        <f>'인원 입력 기능'!B119</f>
        <v>0</v>
      </c>
      <c r="C120" s="83">
        <f t="shared" si="13"/>
        <v>9</v>
      </c>
      <c r="D120" s="113">
        <f t="shared" si="8"/>
        <v>100</v>
      </c>
      <c r="E120" s="87"/>
      <c r="F120" s="87"/>
      <c r="G120" s="87"/>
      <c r="H120" s="87"/>
      <c r="I120" s="6"/>
      <c r="J120" s="6"/>
    </row>
    <row r="121" spans="1:10" ht="21" hidden="1" customHeight="1" x14ac:dyDescent="0.45">
      <c r="A121" s="6"/>
      <c r="B121" s="110">
        <f>'인원 입력 기능'!B120</f>
        <v>0</v>
      </c>
      <c r="C121" s="83">
        <f t="shared" si="13"/>
        <v>9</v>
      </c>
      <c r="D121" s="113">
        <f t="shared" si="8"/>
        <v>100</v>
      </c>
      <c r="E121" s="87"/>
      <c r="F121" s="87"/>
      <c r="G121" s="87"/>
      <c r="H121" s="87"/>
      <c r="I121" s="6"/>
      <c r="J121" s="6"/>
    </row>
    <row r="122" spans="1:10" ht="21" hidden="1" customHeight="1" x14ac:dyDescent="0.45">
      <c r="A122" s="8"/>
      <c r="B122" s="110">
        <f>'인원 입력 기능'!B121</f>
        <v>0</v>
      </c>
      <c r="C122" s="83">
        <f t="shared" si="13"/>
        <v>9</v>
      </c>
      <c r="D122" s="113">
        <f t="shared" si="8"/>
        <v>100</v>
      </c>
      <c r="E122" s="89"/>
      <c r="F122" s="89"/>
      <c r="G122" s="89"/>
      <c r="H122" s="89"/>
    </row>
    <row r="123" spans="1:10" ht="21" hidden="1" customHeight="1" x14ac:dyDescent="0.45">
      <c r="B123" s="110">
        <f>'인원 입력 기능'!B122</f>
        <v>0</v>
      </c>
      <c r="C123" s="83">
        <f t="shared" si="13"/>
        <v>9</v>
      </c>
      <c r="D123" s="113">
        <f t="shared" si="8"/>
        <v>100</v>
      </c>
      <c r="E123" s="89"/>
      <c r="F123" s="89"/>
      <c r="G123" s="89"/>
      <c r="H123" s="89"/>
    </row>
    <row r="124" spans="1:10" ht="21" hidden="1" customHeight="1" x14ac:dyDescent="0.45">
      <c r="B124" s="110">
        <f>'인원 입력 기능'!B123</f>
        <v>0</v>
      </c>
      <c r="C124" s="83">
        <f t="shared" si="13"/>
        <v>9</v>
      </c>
      <c r="D124" s="113">
        <f t="shared" si="8"/>
        <v>100</v>
      </c>
      <c r="E124" s="89"/>
      <c r="F124" s="89"/>
      <c r="G124" s="89"/>
      <c r="H124" s="89"/>
    </row>
    <row r="125" spans="1:10" ht="21" hidden="1" customHeight="1" x14ac:dyDescent="0.45">
      <c r="B125" s="110">
        <f>'인원 입력 기능'!B124</f>
        <v>0</v>
      </c>
      <c r="C125" s="83">
        <f t="shared" si="13"/>
        <v>9</v>
      </c>
      <c r="D125" s="113">
        <f t="shared" si="8"/>
        <v>100</v>
      </c>
      <c r="E125" s="89"/>
      <c r="F125" s="89"/>
      <c r="G125" s="89"/>
      <c r="H125" s="89"/>
    </row>
    <row r="126" spans="1:10" ht="21" hidden="1" customHeight="1" x14ac:dyDescent="0.45">
      <c r="B126" s="110">
        <f>'인원 입력 기능'!B125</f>
        <v>0</v>
      </c>
      <c r="C126" s="83">
        <f t="shared" si="13"/>
        <v>9</v>
      </c>
      <c r="D126" s="113">
        <f t="shared" si="8"/>
        <v>100</v>
      </c>
      <c r="E126" s="89"/>
      <c r="F126" s="89"/>
      <c r="G126" s="89"/>
      <c r="H126" s="89"/>
    </row>
    <row r="127" spans="1:10" ht="21" hidden="1" customHeight="1" x14ac:dyDescent="0.45">
      <c r="B127" s="110">
        <f>'인원 입력 기능'!B126</f>
        <v>0</v>
      </c>
      <c r="C127" s="83">
        <f t="shared" si="13"/>
        <v>9</v>
      </c>
      <c r="D127" s="113">
        <f t="shared" si="8"/>
        <v>100</v>
      </c>
      <c r="E127" s="89"/>
      <c r="F127" s="89"/>
      <c r="G127" s="89"/>
      <c r="H127" s="89"/>
    </row>
    <row r="128" spans="1:10" ht="21" hidden="1" customHeight="1" x14ac:dyDescent="0.45">
      <c r="B128" s="110">
        <f>'인원 입력 기능'!B127</f>
        <v>0</v>
      </c>
      <c r="C128" s="83">
        <f t="shared" si="13"/>
        <v>9</v>
      </c>
      <c r="D128" s="113">
        <f t="shared" si="8"/>
        <v>100</v>
      </c>
      <c r="E128" s="89"/>
      <c r="F128" s="89"/>
      <c r="G128" s="89"/>
      <c r="H128" s="89"/>
    </row>
    <row r="129" spans="2:8" ht="21" hidden="1" customHeight="1" x14ac:dyDescent="0.45">
      <c r="B129" s="110">
        <f>'인원 입력 기능'!B128</f>
        <v>0</v>
      </c>
      <c r="C129" s="83">
        <f t="shared" si="13"/>
        <v>9</v>
      </c>
      <c r="D129" s="113">
        <f t="shared" si="8"/>
        <v>100</v>
      </c>
      <c r="E129" s="89"/>
      <c r="F129" s="89"/>
      <c r="G129" s="89"/>
      <c r="H129" s="89"/>
    </row>
    <row r="130" spans="2:8" ht="21" hidden="1" customHeight="1" x14ac:dyDescent="0.45">
      <c r="B130" s="110">
        <f>'인원 입력 기능'!B129</f>
        <v>0</v>
      </c>
      <c r="C130" s="83">
        <f t="shared" si="13"/>
        <v>9</v>
      </c>
      <c r="D130" s="113">
        <f t="shared" si="8"/>
        <v>100</v>
      </c>
      <c r="E130" s="89"/>
      <c r="F130" s="89"/>
      <c r="G130" s="89"/>
      <c r="H130" s="89"/>
    </row>
    <row r="131" spans="2:8" ht="21" hidden="1" customHeight="1" x14ac:dyDescent="0.45">
      <c r="B131" s="110">
        <f>'인원 입력 기능'!B130</f>
        <v>0</v>
      </c>
      <c r="C131" s="83">
        <f t="shared" si="13"/>
        <v>9</v>
      </c>
      <c r="D131" s="113">
        <f t="shared" si="8"/>
        <v>100</v>
      </c>
      <c r="E131" s="89"/>
      <c r="F131" s="89"/>
      <c r="G131" s="89"/>
      <c r="H131" s="89"/>
    </row>
    <row r="132" spans="2:8" ht="21" hidden="1" customHeight="1" x14ac:dyDescent="0.45">
      <c r="B132" s="110">
        <f>'인원 입력 기능'!B131</f>
        <v>0</v>
      </c>
      <c r="C132" s="83">
        <f t="shared" si="13"/>
        <v>9</v>
      </c>
      <c r="D132" s="113">
        <f t="shared" si="8"/>
        <v>100</v>
      </c>
      <c r="E132" s="89"/>
      <c r="F132" s="89"/>
      <c r="G132" s="89"/>
      <c r="H132" s="89"/>
    </row>
    <row r="133" spans="2:8" ht="21" hidden="1" customHeight="1" x14ac:dyDescent="0.45">
      <c r="B133" s="110">
        <f>'인원 입력 기능'!B132</f>
        <v>0</v>
      </c>
      <c r="C133" s="83">
        <f t="shared" si="13"/>
        <v>9</v>
      </c>
      <c r="D133" s="113">
        <f t="shared" si="8"/>
        <v>100</v>
      </c>
      <c r="E133" s="89"/>
      <c r="F133" s="89"/>
      <c r="G133" s="89"/>
      <c r="H133" s="89"/>
    </row>
    <row r="134" spans="2:8" ht="21" hidden="1" customHeight="1" x14ac:dyDescent="0.45">
      <c r="B134" s="110">
        <f>'인원 입력 기능'!B133</f>
        <v>0</v>
      </c>
      <c r="C134" s="83">
        <f t="shared" si="13"/>
        <v>9</v>
      </c>
      <c r="D134" s="113">
        <f t="shared" si="8"/>
        <v>100</v>
      </c>
      <c r="E134" s="89"/>
      <c r="F134" s="89"/>
      <c r="G134" s="89"/>
      <c r="H134" s="89"/>
    </row>
    <row r="135" spans="2:8" ht="21" hidden="1" customHeight="1" x14ac:dyDescent="0.45">
      <c r="B135" s="110">
        <f>'인원 입력 기능'!B134</f>
        <v>0</v>
      </c>
      <c r="C135" s="83">
        <f t="shared" si="13"/>
        <v>9</v>
      </c>
      <c r="D135" s="113">
        <f t="shared" si="8"/>
        <v>100</v>
      </c>
      <c r="E135" s="89"/>
      <c r="F135" s="89"/>
      <c r="G135" s="89"/>
      <c r="H135" s="89"/>
    </row>
    <row r="136" spans="2:8" ht="21" hidden="1" customHeight="1" x14ac:dyDescent="0.45">
      <c r="B136" s="110">
        <f>'인원 입력 기능'!B135</f>
        <v>0</v>
      </c>
      <c r="C136" s="83">
        <f t="shared" si="13"/>
        <v>9</v>
      </c>
      <c r="D136" s="113">
        <f t="shared" ref="D136:D140" si="14">ROUND(100*(1-(G135+G136)/2/$H$2),2)</f>
        <v>100</v>
      </c>
      <c r="E136" s="89"/>
      <c r="F136" s="89"/>
      <c r="G136" s="89"/>
      <c r="H136" s="89"/>
    </row>
    <row r="137" spans="2:8" ht="21" hidden="1" customHeight="1" x14ac:dyDescent="0.45">
      <c r="B137" s="110">
        <f>'인원 입력 기능'!B136</f>
        <v>0</v>
      </c>
      <c r="C137" s="83">
        <f t="shared" si="13"/>
        <v>9</v>
      </c>
      <c r="D137" s="113">
        <f t="shared" si="14"/>
        <v>100</v>
      </c>
      <c r="E137" s="89"/>
      <c r="F137" s="89"/>
      <c r="G137" s="89"/>
      <c r="H137" s="89"/>
    </row>
    <row r="138" spans="2:8" ht="21" hidden="1" customHeight="1" x14ac:dyDescent="0.45">
      <c r="B138" s="110">
        <f>'인원 입력 기능'!B137</f>
        <v>0</v>
      </c>
      <c r="C138" s="83">
        <f t="shared" si="13"/>
        <v>9</v>
      </c>
      <c r="D138" s="113">
        <f t="shared" si="14"/>
        <v>100</v>
      </c>
      <c r="E138" s="89"/>
      <c r="F138" s="89"/>
      <c r="G138" s="89"/>
      <c r="H138" s="89"/>
    </row>
    <row r="139" spans="2:8" ht="21" hidden="1" customHeight="1" x14ac:dyDescent="0.45">
      <c r="B139" s="110">
        <f>'인원 입력 기능'!B138</f>
        <v>0</v>
      </c>
      <c r="C139" s="83">
        <f t="shared" si="13"/>
        <v>9</v>
      </c>
      <c r="D139" s="113">
        <f t="shared" si="14"/>
        <v>100</v>
      </c>
      <c r="E139" s="89"/>
      <c r="F139" s="89"/>
      <c r="G139" s="89"/>
      <c r="H139" s="89"/>
    </row>
    <row r="140" spans="2:8" ht="21" hidden="1" customHeight="1" thickBot="1" x14ac:dyDescent="0.5">
      <c r="B140" s="111">
        <f>'인원 입력 기능'!B139</f>
        <v>0</v>
      </c>
      <c r="C140" s="84">
        <f t="shared" si="13"/>
        <v>9</v>
      </c>
      <c r="D140" s="113">
        <f t="shared" si="14"/>
        <v>100</v>
      </c>
      <c r="E140" s="89"/>
      <c r="F140" s="89"/>
      <c r="G140" s="89"/>
      <c r="H140" s="89"/>
    </row>
    <row r="141" spans="2:8" x14ac:dyDescent="0.45">
      <c r="E141" s="89"/>
      <c r="F141" s="89"/>
      <c r="G141" s="89"/>
      <c r="H141" s="89"/>
    </row>
  </sheetData>
  <sheetProtection algorithmName="SHA-512" hashValue="1/mVbrT0QcVjw4dVDGsMNCTFEE/ALkOG3NoTsvprJZCEgUUmqJS07ouOGLXAzWB6Rfbp13sb3zsE/y9VXcOZIA==" saltValue="XM9NCc1QBXjKs339mdQRGQ==" spinCount="100000" sheet="1" objects="1" scenarios="1"/>
  <mergeCells count="2">
    <mergeCell ref="C2:D2"/>
    <mergeCell ref="C3:D3"/>
  </mergeCells>
  <phoneticPr fontId="1" type="noConversion"/>
  <conditionalFormatting sqref="B6:B140">
    <cfRule type="expression" dxfId="4" priority="1">
      <formula>$B6=$B7</formula>
    </cfRule>
  </conditionalFormatting>
  <conditionalFormatting sqref="B6:H6 B16:C32 C7:D7 C8:C15 B7:B140 C33:C140 D8:D140 E7:H117">
    <cfRule type="expression" dxfId="3" priority="2">
      <formula>OR($B6=$N$6:$N$13)</formula>
    </cfRule>
  </conditionalFormatting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A1:N141"/>
  <sheetViews>
    <sheetView zoomScale="70" zoomScaleNormal="70" workbookViewId="0">
      <selection activeCell="D10" sqref="D10"/>
    </sheetView>
  </sheetViews>
  <sheetFormatPr defaultRowHeight="17" x14ac:dyDescent="0.45"/>
  <cols>
    <col min="1" max="1" width="8.6640625" customWidth="1"/>
    <col min="2" max="2" width="14.08203125" style="89" customWidth="1"/>
    <col min="3" max="4" width="21.25" style="89" customWidth="1"/>
    <col min="5" max="9" width="14.08203125" customWidth="1"/>
    <col min="10" max="11" width="12.4140625" customWidth="1"/>
    <col min="13" max="14" width="8.6640625" customWidth="1"/>
  </cols>
  <sheetData>
    <row r="1" spans="1:14" ht="17.5" thickBot="1" x14ac:dyDescent="0.5">
      <c r="A1" s="6"/>
      <c r="B1" s="87"/>
      <c r="C1" s="87"/>
      <c r="D1" s="87"/>
      <c r="E1" s="6"/>
      <c r="F1" s="6"/>
      <c r="G1" s="6"/>
      <c r="H1" s="6"/>
      <c r="I1" s="6"/>
    </row>
    <row r="2" spans="1:14" ht="21" customHeight="1" thickBot="1" x14ac:dyDescent="0.5">
      <c r="A2" s="6"/>
      <c r="B2" s="116" t="s">
        <v>41</v>
      </c>
      <c r="C2" s="207" t="s">
        <v>71</v>
      </c>
      <c r="D2" s="208"/>
      <c r="E2" s="15" t="s">
        <v>7</v>
      </c>
      <c r="F2" s="16" t="s">
        <v>28</v>
      </c>
      <c r="G2" s="18" t="s">
        <v>6</v>
      </c>
      <c r="H2" s="254">
        <f>MAX('인원 입력 기능'!K:K)</f>
        <v>275408</v>
      </c>
      <c r="I2" s="6"/>
    </row>
    <row r="3" spans="1:14" ht="21" customHeight="1" thickBot="1" x14ac:dyDescent="0.5">
      <c r="A3" s="6"/>
      <c r="B3" s="117" t="s">
        <v>42</v>
      </c>
      <c r="C3" s="209" t="s">
        <v>65</v>
      </c>
      <c r="D3" s="210"/>
      <c r="E3" s="17" t="s">
        <v>5</v>
      </c>
      <c r="F3" s="14" t="s">
        <v>28</v>
      </c>
      <c r="G3" s="7"/>
      <c r="H3" s="6"/>
      <c r="I3" s="6"/>
    </row>
    <row r="4" spans="1:14" ht="21" customHeight="1" thickBot="1" x14ac:dyDescent="0.5">
      <c r="A4" s="6"/>
      <c r="B4" s="88"/>
      <c r="C4" s="88"/>
      <c r="D4" s="88"/>
      <c r="E4" s="7"/>
      <c r="F4" s="6"/>
      <c r="G4" s="6"/>
      <c r="H4" s="6"/>
      <c r="I4" s="6"/>
    </row>
    <row r="5" spans="1:14" ht="21" customHeight="1" thickBot="1" x14ac:dyDescent="0.5">
      <c r="A5" s="6"/>
      <c r="B5" s="105" t="s">
        <v>66</v>
      </c>
      <c r="C5" s="106" t="s">
        <v>67</v>
      </c>
      <c r="D5" s="107" t="s">
        <v>68</v>
      </c>
      <c r="E5" s="236" t="s">
        <v>3</v>
      </c>
      <c r="F5" s="237" t="s">
        <v>2</v>
      </c>
      <c r="G5" s="237" t="s">
        <v>1</v>
      </c>
      <c r="H5" s="238" t="s">
        <v>0</v>
      </c>
      <c r="I5" s="6"/>
      <c r="J5" s="4"/>
      <c r="K5" s="5"/>
      <c r="L5" s="257"/>
      <c r="M5" s="257"/>
    </row>
    <row r="6" spans="1:14" ht="21" customHeight="1" x14ac:dyDescent="0.45">
      <c r="A6" s="6"/>
      <c r="B6" s="112">
        <f>'인원 입력 기능'!G5</f>
        <v>152</v>
      </c>
      <c r="C6" s="122">
        <f>IF(ROUND(B6,0)&gt;=$M$6,1,IF(ROUND(B6,0)&gt;=$M$7,2,IF(ROUND(B6,0)&gt;=$M$8,3,IF(ROUND(B6,0)&gt;=$M$9,4,IF(ROUND(B6,0)&gt;=$M$10,5,IF(ROUND(B6,0)&gt;=$M$11,6,IF(ROUND(B6,0)&gt;=$M$12,7,IF(ROUND(B6,0)&gt;=$M$13,8,9))))))))</f>
        <v>1</v>
      </c>
      <c r="D6" s="134">
        <f>ROUND(100*(1-(0+G6)/2/$H$2),2)</f>
        <v>99.96</v>
      </c>
      <c r="E6" s="255">
        <f>'인원 입력 기능'!J5</f>
        <v>194</v>
      </c>
      <c r="F6" s="244">
        <f>E6/$H$2</f>
        <v>7.0440945796781506E-4</v>
      </c>
      <c r="G6" s="256">
        <f>E6</f>
        <v>194</v>
      </c>
      <c r="H6" s="246">
        <f>G6/$H$2</f>
        <v>7.0440945796781506E-4</v>
      </c>
      <c r="I6" s="6"/>
      <c r="K6" s="13"/>
      <c r="L6" s="258">
        <v>1</v>
      </c>
      <c r="M6" s="259">
        <v>136</v>
      </c>
      <c r="N6" s="26"/>
    </row>
    <row r="7" spans="1:14" ht="21" customHeight="1" x14ac:dyDescent="0.45">
      <c r="A7" s="6"/>
      <c r="B7" s="110">
        <f>'인원 입력 기능'!G6</f>
        <v>151</v>
      </c>
      <c r="C7" s="118">
        <f>IF(ROUND(B7,0)&gt;=$M$6,1,IF(ROUND(B7,0)&gt;=$M$7,2,IF(ROUND(B7,0)&gt;=$M$8,3,IF(ROUND(B7,0)&gt;=$M$9,4,IF(ROUND(B7,0)&gt;=$M$10,5,IF(ROUND(B7,0)&gt;=$M$11,6,IF(ROUND(B7,0)&gt;=$M$12,7,IF(ROUND(B7,0)&gt;=$M$13,8,9))))))))</f>
        <v>1</v>
      </c>
      <c r="D7" s="113">
        <f>ROUND(100*(1-(G6+G7)/2/$H$2),2)</f>
        <v>99.93</v>
      </c>
      <c r="E7" s="243">
        <f>'인원 입력 기능'!J6</f>
        <v>8</v>
      </c>
      <c r="F7" s="251">
        <f t="shared" ref="F7:F70" si="0">E7/$H$2</f>
        <v>2.9047812699703712E-5</v>
      </c>
      <c r="G7" s="252">
        <f>E7+G6</f>
        <v>202</v>
      </c>
      <c r="H7" s="253">
        <f t="shared" ref="H7:H70" si="1">G7/$H$2</f>
        <v>7.3345727066751875E-4</v>
      </c>
      <c r="I7" s="6"/>
      <c r="K7" s="13"/>
      <c r="L7" s="258">
        <v>2</v>
      </c>
      <c r="M7" s="259">
        <v>128</v>
      </c>
      <c r="N7" s="26"/>
    </row>
    <row r="8" spans="1:14" ht="21" customHeight="1" x14ac:dyDescent="0.45">
      <c r="A8" s="6"/>
      <c r="B8" s="110">
        <f>'인원 입력 기능'!G7</f>
        <v>150</v>
      </c>
      <c r="C8" s="118">
        <f>IF(ROUND(B8,0)&gt;=$M$6,1,IF(ROUND(B8,0)&gt;=$M$7,2,IF(ROUND(B8,0)&gt;=$M$8,3,IF(ROUND(B8,0)&gt;=$M$9,4,IF(ROUND(B8,0)&gt;=$M$10,5,IF(ROUND(B8,0)&gt;=$M$11,6,IF(ROUND(B8,0)&gt;=$M$12,7,IF(ROUND(B8,0)&gt;=$M$13,8,9))))))))</f>
        <v>1</v>
      </c>
      <c r="D8" s="113">
        <f t="shared" ref="D8:D71" si="2">ROUND(100*(1-(G7+G8)/2/$H$2),2)</f>
        <v>99.92</v>
      </c>
      <c r="E8" s="243">
        <f>'인원 입력 기능'!J7</f>
        <v>10</v>
      </c>
      <c r="F8" s="251">
        <f t="shared" si="0"/>
        <v>3.630976587462964E-5</v>
      </c>
      <c r="G8" s="252">
        <f t="shared" ref="G8:G71" si="3">E8+G7</f>
        <v>212</v>
      </c>
      <c r="H8" s="253">
        <f t="shared" si="1"/>
        <v>7.6976703654214841E-4</v>
      </c>
      <c r="I8" s="6"/>
      <c r="K8" s="13"/>
      <c r="L8" s="258">
        <v>3</v>
      </c>
      <c r="M8" s="259">
        <v>118</v>
      </c>
      <c r="N8" s="26"/>
    </row>
    <row r="9" spans="1:14" ht="21" customHeight="1" x14ac:dyDescent="0.45">
      <c r="A9" s="6"/>
      <c r="B9" s="110">
        <f>'인원 입력 기능'!G8</f>
        <v>149</v>
      </c>
      <c r="C9" s="118">
        <f>IF(ROUND(B9,0)&gt;=$M$6,1,IF(ROUND(B9,0)&gt;=$M$7,2,IF(ROUND(B9,0)&gt;=$M$8,3,IF(ROUND(B9,0)&gt;=$M$9,4,IF(ROUND(B9,0)&gt;=$M$10,5,IF(ROUND(B9,0)&gt;=$M$11,6,IF(ROUND(B9,0)&gt;=$M$12,7,IF(ROUND(B9,0)&gt;=$M$13,8,9))))))))</f>
        <v>1</v>
      </c>
      <c r="D9" s="113">
        <f t="shared" si="2"/>
        <v>99.86</v>
      </c>
      <c r="E9" s="243">
        <f>'인원 입력 기능'!J8</f>
        <v>326</v>
      </c>
      <c r="F9" s="251">
        <f t="shared" si="0"/>
        <v>1.1836983675129263E-3</v>
      </c>
      <c r="G9" s="252">
        <f t="shared" si="3"/>
        <v>538</v>
      </c>
      <c r="H9" s="253">
        <f t="shared" si="1"/>
        <v>1.9534654040550747E-3</v>
      </c>
      <c r="I9" s="6"/>
      <c r="K9" s="13"/>
      <c r="L9" s="258">
        <v>4</v>
      </c>
      <c r="M9" s="259">
        <v>105</v>
      </c>
      <c r="N9" s="26"/>
    </row>
    <row r="10" spans="1:14" ht="21" customHeight="1" x14ac:dyDescent="0.45">
      <c r="A10" s="6"/>
      <c r="B10" s="110">
        <f>'인원 입력 기능'!G9</f>
        <v>148</v>
      </c>
      <c r="C10" s="118">
        <f>IF(ROUND(B10,0)&gt;=$M$6,1,IF(ROUND(B10,0)&gt;=$M$7,2,IF(ROUND(B10,0)&gt;=$M$8,3,IF(ROUND(B10,0)&gt;=$M$9,4,IF(ROUND(B10,0)&gt;=$M$10,5,IF(ROUND(B10,0)&gt;=$M$11,6,IF(ROUND(B10,0)&gt;=$M$12,7,IF(ROUND(B10,0)&gt;=$M$13,8,9))))))))</f>
        <v>1</v>
      </c>
      <c r="D10" s="113">
        <f t="shared" si="2"/>
        <v>99.77</v>
      </c>
      <c r="E10" s="243">
        <f>'인원 입력 기능'!J9</f>
        <v>184</v>
      </c>
      <c r="F10" s="251">
        <f t="shared" si="0"/>
        <v>6.680996920931854E-4</v>
      </c>
      <c r="G10" s="252">
        <f t="shared" si="3"/>
        <v>722</v>
      </c>
      <c r="H10" s="253">
        <f t="shared" si="1"/>
        <v>2.6215650961482601E-3</v>
      </c>
      <c r="I10" s="6"/>
      <c r="K10" s="13"/>
      <c r="L10" s="258">
        <v>5</v>
      </c>
      <c r="M10" s="259">
        <v>91</v>
      </c>
      <c r="N10" s="26"/>
    </row>
    <row r="11" spans="1:14" ht="21" customHeight="1" x14ac:dyDescent="0.45">
      <c r="A11" s="6"/>
      <c r="B11" s="110">
        <f>'인원 입력 기능'!G10</f>
        <v>147</v>
      </c>
      <c r="C11" s="118">
        <f>IF(ROUND(B11,0)&gt;=$M$6,1,IF(ROUND(B11,0)&gt;=$M$7,2,IF(ROUND(B11,0)&gt;=$M$8,3,IF(ROUND(B11,0)&gt;=$M$9,4,IF(ROUND(B11,0)&gt;=$M$10,5,IF(ROUND(B11,0)&gt;=$M$11,6,IF(ROUND(B11,0)&gt;=$M$12,7,IF(ROUND(B11,0)&gt;=$M$13,8,9))))))))</f>
        <v>1</v>
      </c>
      <c r="D11" s="113">
        <f t="shared" si="2"/>
        <v>99.73</v>
      </c>
      <c r="E11" s="243">
        <f>'인원 입력 기능'!J10</f>
        <v>65</v>
      </c>
      <c r="F11" s="251">
        <f t="shared" si="0"/>
        <v>2.3601347818509266E-4</v>
      </c>
      <c r="G11" s="252">
        <f t="shared" si="3"/>
        <v>787</v>
      </c>
      <c r="H11" s="253">
        <f t="shared" si="1"/>
        <v>2.8575785743333525E-3</v>
      </c>
      <c r="I11" s="6"/>
      <c r="K11" s="13"/>
      <c r="L11" s="258">
        <v>6</v>
      </c>
      <c r="M11" s="259">
        <v>81</v>
      </c>
      <c r="N11" s="26"/>
    </row>
    <row r="12" spans="1:14" ht="21" customHeight="1" x14ac:dyDescent="0.45">
      <c r="A12" s="6"/>
      <c r="B12" s="110">
        <f>'인원 입력 기능'!G11</f>
        <v>146</v>
      </c>
      <c r="C12" s="118">
        <f>IF(ROUND(B12,0)&gt;=$M$6,1,IF(ROUND(B12,0)&gt;=$M$7,2,IF(ROUND(B12,0)&gt;=$M$8,3,IF(ROUND(B12,0)&gt;=$M$9,4,IF(ROUND(B12,0)&gt;=$M$10,5,IF(ROUND(B12,0)&gt;=$M$11,6,IF(ROUND(B12,0)&gt;=$M$12,7,IF(ROUND(B12,0)&gt;=$M$13,8,9))))))))</f>
        <v>1</v>
      </c>
      <c r="D12" s="113">
        <f t="shared" si="2"/>
        <v>99.69</v>
      </c>
      <c r="E12" s="243">
        <f>'인원 입력 기능'!J11</f>
        <v>124</v>
      </c>
      <c r="F12" s="251">
        <f t="shared" si="0"/>
        <v>4.5024109684540755E-4</v>
      </c>
      <c r="G12" s="252">
        <f t="shared" si="3"/>
        <v>911</v>
      </c>
      <c r="H12" s="253">
        <f t="shared" si="1"/>
        <v>3.3078196711787602E-3</v>
      </c>
      <c r="I12" s="6"/>
      <c r="K12" s="13"/>
      <c r="L12" s="258">
        <v>7</v>
      </c>
      <c r="M12" s="259">
        <v>77</v>
      </c>
      <c r="N12" s="26"/>
    </row>
    <row r="13" spans="1:14" ht="21" customHeight="1" x14ac:dyDescent="0.45">
      <c r="A13" s="6"/>
      <c r="B13" s="110">
        <f>'인원 입력 기능'!G12</f>
        <v>145</v>
      </c>
      <c r="C13" s="118">
        <f>IF(ROUND(B13,0)&gt;=$M$6,1,IF(ROUND(B13,0)&gt;=$M$7,2,IF(ROUND(B13,0)&gt;=$M$8,3,IF(ROUND(B13,0)&gt;=$M$9,4,IF(ROUND(B13,0)&gt;=$M$10,5,IF(ROUND(B13,0)&gt;=$M$11,6,IF(ROUND(B13,0)&gt;=$M$12,7,IF(ROUND(B13,0)&gt;=$M$13,8,9))))))))</f>
        <v>1</v>
      </c>
      <c r="D13" s="113">
        <f t="shared" si="2"/>
        <v>99.5</v>
      </c>
      <c r="E13" s="243">
        <f>'인원 입력 기능'!J12</f>
        <v>951</v>
      </c>
      <c r="F13" s="251">
        <f t="shared" si="0"/>
        <v>3.4530587346772788E-3</v>
      </c>
      <c r="G13" s="252">
        <f t="shared" si="3"/>
        <v>1862</v>
      </c>
      <c r="H13" s="253">
        <f t="shared" si="1"/>
        <v>6.7608784058560394E-3</v>
      </c>
      <c r="I13" s="6"/>
      <c r="K13" s="13"/>
      <c r="L13" s="258">
        <v>8</v>
      </c>
      <c r="M13" s="259">
        <v>74</v>
      </c>
      <c r="N13" s="26"/>
    </row>
    <row r="14" spans="1:14" ht="21" customHeight="1" x14ac:dyDescent="0.45">
      <c r="A14" s="6"/>
      <c r="B14" s="110">
        <f>'인원 입력 기능'!G13</f>
        <v>144</v>
      </c>
      <c r="C14" s="118">
        <f>IF(ROUND(B14,0)&gt;=$M$6,1,IF(ROUND(B14,0)&gt;=$M$7,2,IF(ROUND(B14,0)&gt;=$M$8,3,IF(ROUND(B14,0)&gt;=$M$9,4,IF(ROUND(B14,0)&gt;=$M$10,5,IF(ROUND(B14,0)&gt;=$M$11,6,IF(ROUND(B14,0)&gt;=$M$12,7,IF(ROUND(B14,0)&gt;=$M$13,8,9))))))))</f>
        <v>1</v>
      </c>
      <c r="D14" s="113">
        <f t="shared" si="2"/>
        <v>99.26</v>
      </c>
      <c r="E14" s="243">
        <f>'인원 입력 기능'!J13</f>
        <v>335</v>
      </c>
      <c r="F14" s="251">
        <f t="shared" si="0"/>
        <v>1.2163771568000929E-3</v>
      </c>
      <c r="G14" s="252">
        <f t="shared" si="3"/>
        <v>2197</v>
      </c>
      <c r="H14" s="253">
        <f t="shared" si="1"/>
        <v>7.9772555626561326E-3</v>
      </c>
      <c r="I14" s="6"/>
      <c r="K14" s="13"/>
      <c r="L14" s="258">
        <v>9</v>
      </c>
      <c r="M14" s="259">
        <v>65</v>
      </c>
    </row>
    <row r="15" spans="1:14" ht="21" customHeight="1" x14ac:dyDescent="0.45">
      <c r="A15" s="6"/>
      <c r="B15" s="110">
        <f>'인원 입력 기능'!G14</f>
        <v>143</v>
      </c>
      <c r="C15" s="118">
        <f>IF(ROUND(B15,0)&gt;=$M$6,1,IF(ROUND(B15,0)&gt;=$M$7,2,IF(ROUND(B15,0)&gt;=$M$8,3,IF(ROUND(B15,0)&gt;=$M$9,4,IF(ROUND(B15,0)&gt;=$M$10,5,IF(ROUND(B15,0)&gt;=$M$11,6,IF(ROUND(B15,0)&gt;=$M$12,7,IF(ROUND(B15,0)&gt;=$M$13,8,9))))))))</f>
        <v>1</v>
      </c>
      <c r="D15" s="113">
        <f t="shared" si="2"/>
        <v>99.17</v>
      </c>
      <c r="E15" s="243">
        <f>'인원 입력 기능'!J14</f>
        <v>192</v>
      </c>
      <c r="F15" s="251">
        <f t="shared" si="0"/>
        <v>6.9714750479288909E-4</v>
      </c>
      <c r="G15" s="252">
        <f t="shared" si="3"/>
        <v>2389</v>
      </c>
      <c r="H15" s="253">
        <f t="shared" si="1"/>
        <v>8.674403067449021E-3</v>
      </c>
      <c r="I15" s="6"/>
      <c r="K15" s="13"/>
      <c r="L15" s="257"/>
      <c r="M15" s="257"/>
    </row>
    <row r="16" spans="1:14" ht="21" customHeight="1" x14ac:dyDescent="0.45">
      <c r="A16" s="6"/>
      <c r="B16" s="110">
        <f>'인원 입력 기능'!G15</f>
        <v>142</v>
      </c>
      <c r="C16" s="118">
        <f>IF(ROUND(B16,0)&gt;=$M$6,1,IF(ROUND(B16,0)&gt;=$M$7,2,IF(ROUND(B16,0)&gt;=$M$8,3,IF(ROUND(B16,0)&gt;=$M$9,4,IF(ROUND(B16,0)&gt;=$M$10,5,IF(ROUND(B16,0)&gt;=$M$11,6,IF(ROUND(B16,0)&gt;=$M$12,7,IF(ROUND(B16,0)&gt;=$M$13,8,9))))))))</f>
        <v>1</v>
      </c>
      <c r="D16" s="113">
        <f t="shared" si="2"/>
        <v>99.02</v>
      </c>
      <c r="E16" s="243">
        <f>'인원 입력 기능'!J15</f>
        <v>647</v>
      </c>
      <c r="F16" s="251">
        <f t="shared" si="0"/>
        <v>2.3492418520885379E-3</v>
      </c>
      <c r="G16" s="252">
        <f t="shared" si="3"/>
        <v>3036</v>
      </c>
      <c r="H16" s="253">
        <f t="shared" si="1"/>
        <v>1.1023644919537558E-2</v>
      </c>
      <c r="I16" s="6"/>
      <c r="K16" s="13"/>
      <c r="L16" s="257"/>
      <c r="M16" s="257"/>
    </row>
    <row r="17" spans="1:13" ht="21" customHeight="1" x14ac:dyDescent="0.45">
      <c r="A17" s="6"/>
      <c r="B17" s="110">
        <f>'인원 입력 기능'!G16</f>
        <v>141</v>
      </c>
      <c r="C17" s="118">
        <f>IF(ROUND(B17,0)&gt;=$M$6,1,IF(ROUND(B17,0)&gt;=$M$7,2,IF(ROUND(B17,0)&gt;=$M$8,3,IF(ROUND(B17,0)&gt;=$M$9,4,IF(ROUND(B17,0)&gt;=$M$10,5,IF(ROUND(B17,0)&gt;=$M$11,6,IF(ROUND(B17,0)&gt;=$M$12,7,IF(ROUND(B17,0)&gt;=$M$13,8,9))))))))</f>
        <v>1</v>
      </c>
      <c r="D17" s="113">
        <f t="shared" si="2"/>
        <v>98.57</v>
      </c>
      <c r="E17" s="243">
        <f>'인원 입력 기능'!J16</f>
        <v>1830</v>
      </c>
      <c r="F17" s="251">
        <f t="shared" si="0"/>
        <v>6.6446871550572238E-3</v>
      </c>
      <c r="G17" s="252">
        <f t="shared" si="3"/>
        <v>4866</v>
      </c>
      <c r="H17" s="253">
        <f t="shared" si="1"/>
        <v>1.7668332074594784E-2</v>
      </c>
      <c r="I17" s="6"/>
      <c r="K17" s="13"/>
      <c r="L17" s="257"/>
      <c r="M17" s="257"/>
    </row>
    <row r="18" spans="1:13" ht="21" customHeight="1" x14ac:dyDescent="0.45">
      <c r="A18" s="6"/>
      <c r="B18" s="110">
        <f>'인원 입력 기능'!G17</f>
        <v>140</v>
      </c>
      <c r="C18" s="118">
        <f>IF(ROUND(B18,0)&gt;=$M$6,1,IF(ROUND(B18,0)&gt;=$M$7,2,IF(ROUND(B18,0)&gt;=$M$8,3,IF(ROUND(B18,0)&gt;=$M$9,4,IF(ROUND(B18,0)&gt;=$M$10,5,IF(ROUND(B18,0)&gt;=$M$11,6,IF(ROUND(B18,0)&gt;=$M$12,7,IF(ROUND(B18,0)&gt;=$M$13,8,9))))))))</f>
        <v>1</v>
      </c>
      <c r="D18" s="113">
        <f t="shared" si="2"/>
        <v>98.11</v>
      </c>
      <c r="E18" s="243">
        <f>'인원 입력 기능'!J17</f>
        <v>659</v>
      </c>
      <c r="F18" s="251">
        <f t="shared" si="0"/>
        <v>2.3928135711380931E-3</v>
      </c>
      <c r="G18" s="252">
        <f t="shared" si="3"/>
        <v>5525</v>
      </c>
      <c r="H18" s="253">
        <f t="shared" si="1"/>
        <v>2.0061145645732876E-2</v>
      </c>
      <c r="I18" s="6"/>
      <c r="K18" s="13"/>
      <c r="L18" s="257"/>
      <c r="M18" s="257"/>
    </row>
    <row r="19" spans="1:13" ht="21" customHeight="1" x14ac:dyDescent="0.45">
      <c r="A19" s="6"/>
      <c r="B19" s="110">
        <f>'인원 입력 기능'!G18</f>
        <v>139</v>
      </c>
      <c r="C19" s="118">
        <f>IF(ROUND(B19,0)&gt;=$M$6,1,IF(ROUND(B19,0)&gt;=$M$7,2,IF(ROUND(B19,0)&gt;=$M$8,3,IF(ROUND(B19,0)&gt;=$M$9,4,IF(ROUND(B19,0)&gt;=$M$10,5,IF(ROUND(B19,0)&gt;=$M$11,6,IF(ROUND(B19,0)&gt;=$M$12,7,IF(ROUND(B19,0)&gt;=$M$13,8,9))))))))</f>
        <v>1</v>
      </c>
      <c r="D19" s="113">
        <f t="shared" si="2"/>
        <v>97.85</v>
      </c>
      <c r="E19" s="243">
        <f>'인원 입력 기능'!J18</f>
        <v>787</v>
      </c>
      <c r="F19" s="251">
        <f t="shared" si="0"/>
        <v>2.8575785743333525E-3</v>
      </c>
      <c r="G19" s="252">
        <f t="shared" si="3"/>
        <v>6312</v>
      </c>
      <c r="H19" s="253">
        <f t="shared" si="1"/>
        <v>2.2918724220066231E-2</v>
      </c>
      <c r="I19" s="6"/>
      <c r="K19" s="13"/>
    </row>
    <row r="20" spans="1:13" ht="21" customHeight="1" x14ac:dyDescent="0.45">
      <c r="A20" s="6"/>
      <c r="B20" s="110">
        <f>'인원 입력 기능'!G19</f>
        <v>138</v>
      </c>
      <c r="C20" s="118">
        <f>IF(ROUND(B20,0)&gt;=$M$6,1,IF(ROUND(B20,0)&gt;=$M$7,2,IF(ROUND(B20,0)&gt;=$M$8,3,IF(ROUND(B20,0)&gt;=$M$9,4,IF(ROUND(B20,0)&gt;=$M$10,5,IF(ROUND(B20,0)&gt;=$M$11,6,IF(ROUND(B20,0)&gt;=$M$12,7,IF(ROUND(B20,0)&gt;=$M$13,8,9))))))))</f>
        <v>1</v>
      </c>
      <c r="D20" s="113">
        <f t="shared" si="2"/>
        <v>97.29</v>
      </c>
      <c r="E20" s="243">
        <f>'인원 입력 기능'!J19</f>
        <v>2302</v>
      </c>
      <c r="F20" s="251">
        <f t="shared" si="0"/>
        <v>8.358508104339744E-3</v>
      </c>
      <c r="G20" s="252">
        <f t="shared" si="3"/>
        <v>8614</v>
      </c>
      <c r="H20" s="253">
        <f t="shared" si="1"/>
        <v>3.1277232324405969E-2</v>
      </c>
      <c r="I20" s="6"/>
      <c r="K20" s="13"/>
    </row>
    <row r="21" spans="1:13" ht="21" customHeight="1" x14ac:dyDescent="0.45">
      <c r="A21" s="6"/>
      <c r="B21" s="110">
        <f>'인원 입력 기능'!G20</f>
        <v>137</v>
      </c>
      <c r="C21" s="118">
        <f>IF(ROUND(B21,0)&gt;=$M$6,1,IF(ROUND(B21,0)&gt;=$M$7,2,IF(ROUND(B21,0)&gt;=$M$8,3,IF(ROUND(B21,0)&gt;=$M$9,4,IF(ROUND(B21,0)&gt;=$M$10,5,IF(ROUND(B21,0)&gt;=$M$11,6,IF(ROUND(B21,0)&gt;=$M$12,7,IF(ROUND(B21,0)&gt;=$M$13,8,9))))))))</f>
        <v>1</v>
      </c>
      <c r="D21" s="113">
        <f t="shared" si="2"/>
        <v>96.48</v>
      </c>
      <c r="E21" s="243">
        <f>'인원 입력 기능'!J20</f>
        <v>2147</v>
      </c>
      <c r="F21" s="251">
        <f t="shared" si="0"/>
        <v>7.7957067332829841E-3</v>
      </c>
      <c r="G21" s="252">
        <f t="shared" si="3"/>
        <v>10761</v>
      </c>
      <c r="H21" s="253">
        <f t="shared" si="1"/>
        <v>3.9072939057688959E-2</v>
      </c>
      <c r="I21" s="6"/>
      <c r="K21" s="13"/>
    </row>
    <row r="22" spans="1:13" ht="21" customHeight="1" x14ac:dyDescent="0.45">
      <c r="A22" s="6"/>
      <c r="B22" s="110">
        <f>'인원 입력 기능'!G21</f>
        <v>136</v>
      </c>
      <c r="C22" s="118">
        <f>IF(ROUND(B22,0)&gt;=$M$6,1,IF(ROUND(B22,0)&gt;=$M$7,2,IF(ROUND(B22,0)&gt;=$M$8,3,IF(ROUND(B22,0)&gt;=$M$9,4,IF(ROUND(B22,0)&gt;=$M$10,5,IF(ROUND(B22,0)&gt;=$M$11,6,IF(ROUND(B22,0)&gt;=$M$12,7,IF(ROUND(B22,0)&gt;=$M$13,8,9))))))))</f>
        <v>1</v>
      </c>
      <c r="D22" s="113">
        <f t="shared" si="2"/>
        <v>95.91</v>
      </c>
      <c r="E22" s="243">
        <f>'인원 입력 기능'!J21</f>
        <v>1020</v>
      </c>
      <c r="F22" s="251">
        <f t="shared" si="0"/>
        <v>3.7035961192122234E-3</v>
      </c>
      <c r="G22" s="252">
        <f t="shared" si="3"/>
        <v>11781</v>
      </c>
      <c r="H22" s="253">
        <f t="shared" si="1"/>
        <v>4.2776535176901179E-2</v>
      </c>
      <c r="I22" s="6"/>
      <c r="K22" s="13"/>
    </row>
    <row r="23" spans="1:13" ht="21" customHeight="1" x14ac:dyDescent="0.45">
      <c r="A23" s="6"/>
      <c r="B23" s="110">
        <f>'인원 입력 기능'!G22</f>
        <v>135</v>
      </c>
      <c r="C23" s="118">
        <f>IF(ROUND(B23,0)&gt;=$M$6,1,IF(ROUND(B23,0)&gt;=$M$7,2,IF(ROUND(B23,0)&gt;=$M$8,3,IF(ROUND(B23,0)&gt;=$M$9,4,IF(ROUND(B23,0)&gt;=$M$10,5,IF(ROUND(B23,0)&gt;=$M$11,6,IF(ROUND(B23,0)&gt;=$M$12,7,IF(ROUND(B23,0)&gt;=$M$13,8,9))))))))</f>
        <v>2</v>
      </c>
      <c r="D23" s="113">
        <f t="shared" si="2"/>
        <v>95.3</v>
      </c>
      <c r="E23" s="243">
        <f>'인원 입력 기능'!J22</f>
        <v>2301</v>
      </c>
      <c r="F23" s="251">
        <f t="shared" si="0"/>
        <v>8.3548771277522811E-3</v>
      </c>
      <c r="G23" s="252">
        <f t="shared" si="3"/>
        <v>14082</v>
      </c>
      <c r="H23" s="253">
        <f t="shared" si="1"/>
        <v>5.1131412304653456E-2</v>
      </c>
      <c r="I23" s="6"/>
      <c r="K23" s="13"/>
    </row>
    <row r="24" spans="1:13" ht="21" customHeight="1" x14ac:dyDescent="0.45">
      <c r="A24" s="6"/>
      <c r="B24" s="110">
        <f>'인원 입력 기능'!G23</f>
        <v>134</v>
      </c>
      <c r="C24" s="118">
        <f>IF(ROUND(B24,0)&gt;=$M$6,1,IF(ROUND(B24,0)&gt;=$M$7,2,IF(ROUND(B24,0)&gt;=$M$8,3,IF(ROUND(B24,0)&gt;=$M$9,4,IF(ROUND(B24,0)&gt;=$M$10,5,IF(ROUND(B24,0)&gt;=$M$11,6,IF(ROUND(B24,0)&gt;=$M$12,7,IF(ROUND(B24,0)&gt;=$M$13,8,9))))))))</f>
        <v>2</v>
      </c>
      <c r="D24" s="113">
        <f t="shared" si="2"/>
        <v>94.31</v>
      </c>
      <c r="E24" s="243">
        <f>'인원 입력 기능'!J23</f>
        <v>3161</v>
      </c>
      <c r="F24" s="251">
        <f t="shared" si="0"/>
        <v>1.147751699297043E-2</v>
      </c>
      <c r="G24" s="252">
        <f t="shared" si="3"/>
        <v>17243</v>
      </c>
      <c r="H24" s="253">
        <f t="shared" si="1"/>
        <v>6.2608929297623891E-2</v>
      </c>
      <c r="I24" s="6"/>
      <c r="K24" s="13"/>
    </row>
    <row r="25" spans="1:13" ht="21" customHeight="1" x14ac:dyDescent="0.45">
      <c r="A25" s="6"/>
      <c r="B25" s="110">
        <f>'인원 입력 기능'!G24</f>
        <v>133</v>
      </c>
      <c r="C25" s="118">
        <f>IF(ROUND(B25,0)&gt;=$M$6,1,IF(ROUND(B25,0)&gt;=$M$7,2,IF(ROUND(B25,0)&gt;=$M$8,3,IF(ROUND(B25,0)&gt;=$M$9,4,IF(ROUND(B25,0)&gt;=$M$10,5,IF(ROUND(B25,0)&gt;=$M$11,6,IF(ROUND(B25,0)&gt;=$M$12,7,IF(ROUND(B25,0)&gt;=$M$13,8,9))))))))</f>
        <v>2</v>
      </c>
      <c r="D25" s="113">
        <f t="shared" si="2"/>
        <v>93.61</v>
      </c>
      <c r="E25" s="243">
        <f>'인원 입력 기능'!J24</f>
        <v>688</v>
      </c>
      <c r="F25" s="251">
        <f t="shared" si="0"/>
        <v>2.4981118921745191E-3</v>
      </c>
      <c r="G25" s="252">
        <f t="shared" si="3"/>
        <v>17931</v>
      </c>
      <c r="H25" s="253">
        <f t="shared" si="1"/>
        <v>6.5107041189798404E-2</v>
      </c>
      <c r="I25" s="6"/>
      <c r="K25" s="13"/>
    </row>
    <row r="26" spans="1:13" ht="21" customHeight="1" x14ac:dyDescent="0.45">
      <c r="A26" s="6"/>
      <c r="B26" s="110">
        <f>'인원 입력 기능'!G25</f>
        <v>132</v>
      </c>
      <c r="C26" s="118">
        <f>IF(ROUND(B26,0)&gt;=$M$6,1,IF(ROUND(B26,0)&gt;=$M$7,2,IF(ROUND(B26,0)&gt;=$M$8,3,IF(ROUND(B26,0)&gt;=$M$9,4,IF(ROUND(B26,0)&gt;=$M$10,5,IF(ROUND(B26,0)&gt;=$M$11,6,IF(ROUND(B26,0)&gt;=$M$12,7,IF(ROUND(B26,0)&gt;=$M$13,8,9))))))))</f>
        <v>2</v>
      </c>
      <c r="D26" s="113">
        <f t="shared" si="2"/>
        <v>92.97</v>
      </c>
      <c r="E26" s="243">
        <f>'인원 입력 기능'!J25</f>
        <v>2868</v>
      </c>
      <c r="F26" s="251">
        <f t="shared" si="0"/>
        <v>1.041364085284378E-2</v>
      </c>
      <c r="G26" s="252">
        <f t="shared" si="3"/>
        <v>20799</v>
      </c>
      <c r="H26" s="253">
        <f t="shared" si="1"/>
        <v>7.5520682042642187E-2</v>
      </c>
      <c r="I26" s="6"/>
      <c r="K26" s="13"/>
    </row>
    <row r="27" spans="1:13" ht="21" customHeight="1" x14ac:dyDescent="0.45">
      <c r="A27" s="6"/>
      <c r="B27" s="110">
        <f>'인원 입력 기능'!G26</f>
        <v>131</v>
      </c>
      <c r="C27" s="118">
        <f>IF(ROUND(B27,0)&gt;=$M$6,1,IF(ROUND(B27,0)&gt;=$M$7,2,IF(ROUND(B27,0)&gt;=$M$8,3,IF(ROUND(B27,0)&gt;=$M$9,4,IF(ROUND(B27,0)&gt;=$M$10,5,IF(ROUND(B27,0)&gt;=$M$11,6,IF(ROUND(B27,0)&gt;=$M$12,7,IF(ROUND(B27,0)&gt;=$M$13,8,9))))))))</f>
        <v>2</v>
      </c>
      <c r="D27" s="113">
        <f t="shared" si="2"/>
        <v>91.83</v>
      </c>
      <c r="E27" s="243">
        <f>'인원 입력 기능'!J26</f>
        <v>3400</v>
      </c>
      <c r="F27" s="251">
        <f t="shared" si="0"/>
        <v>1.2345320397374078E-2</v>
      </c>
      <c r="G27" s="252">
        <f t="shared" si="3"/>
        <v>24199</v>
      </c>
      <c r="H27" s="253">
        <f t="shared" si="1"/>
        <v>8.7866002440016272E-2</v>
      </c>
      <c r="I27" s="6"/>
      <c r="K27" s="13"/>
    </row>
    <row r="28" spans="1:13" ht="21" customHeight="1" x14ac:dyDescent="0.45">
      <c r="A28" s="6"/>
      <c r="B28" s="110">
        <f>'인원 입력 기능'!G27</f>
        <v>130</v>
      </c>
      <c r="C28" s="118">
        <f>IF(ROUND(B28,0)&gt;=$M$6,1,IF(ROUND(B28,0)&gt;=$M$7,2,IF(ROUND(B28,0)&gt;=$M$8,3,IF(ROUND(B28,0)&gt;=$M$9,4,IF(ROUND(B28,0)&gt;=$M$10,5,IF(ROUND(B28,0)&gt;=$M$11,6,IF(ROUND(B28,0)&gt;=$M$12,7,IF(ROUND(B28,0)&gt;=$M$13,8,9))))))))</f>
        <v>2</v>
      </c>
      <c r="D28" s="113">
        <f t="shared" si="2"/>
        <v>91.01</v>
      </c>
      <c r="E28" s="243">
        <f>'인원 입력 기능'!J27</f>
        <v>1138</v>
      </c>
      <c r="F28" s="251">
        <f t="shared" si="0"/>
        <v>4.132051356532853E-3</v>
      </c>
      <c r="G28" s="252">
        <f t="shared" si="3"/>
        <v>25337</v>
      </c>
      <c r="H28" s="253">
        <f t="shared" si="1"/>
        <v>9.1998053796549115E-2</v>
      </c>
      <c r="I28" s="6"/>
      <c r="K28" s="13"/>
    </row>
    <row r="29" spans="1:13" ht="21" customHeight="1" x14ac:dyDescent="0.45">
      <c r="A29" s="6"/>
      <c r="B29" s="110">
        <f>'인원 입력 기능'!G28</f>
        <v>129</v>
      </c>
      <c r="C29" s="118">
        <f>IF(ROUND(B29,0)&gt;=$M$6,1,IF(ROUND(B29,0)&gt;=$M$7,2,IF(ROUND(B29,0)&gt;=$M$8,3,IF(ROUND(B29,0)&gt;=$M$9,4,IF(ROUND(B29,0)&gt;=$M$10,5,IF(ROUND(B29,0)&gt;=$M$11,6,IF(ROUND(B29,0)&gt;=$M$12,7,IF(ROUND(B29,0)&gt;=$M$13,8,9))))))))</f>
        <v>2</v>
      </c>
      <c r="D29" s="113">
        <f t="shared" si="2"/>
        <v>90.33</v>
      </c>
      <c r="E29" s="243">
        <f>'인원 입력 기능'!J28</f>
        <v>2581</v>
      </c>
      <c r="F29" s="251">
        <f t="shared" si="0"/>
        <v>9.3715505722419094E-3</v>
      </c>
      <c r="G29" s="252">
        <f t="shared" si="3"/>
        <v>27918</v>
      </c>
      <c r="H29" s="253">
        <f t="shared" si="1"/>
        <v>0.10136960436879103</v>
      </c>
      <c r="I29" s="6"/>
      <c r="K29" s="13"/>
    </row>
    <row r="30" spans="1:13" ht="21" customHeight="1" x14ac:dyDescent="0.45">
      <c r="A30" s="6"/>
      <c r="B30" s="110">
        <f>'인원 입력 기능'!G29</f>
        <v>128</v>
      </c>
      <c r="C30" s="118">
        <f>IF(ROUND(B30,0)&gt;=$M$6,1,IF(ROUND(B30,0)&gt;=$M$7,2,IF(ROUND(B30,0)&gt;=$M$8,3,IF(ROUND(B30,0)&gt;=$M$9,4,IF(ROUND(B30,0)&gt;=$M$10,5,IF(ROUND(B30,0)&gt;=$M$11,6,IF(ROUND(B30,0)&gt;=$M$12,7,IF(ROUND(B30,0)&gt;=$M$13,8,9))))))))</f>
        <v>2</v>
      </c>
      <c r="D30" s="113">
        <f t="shared" si="2"/>
        <v>89.11</v>
      </c>
      <c r="E30" s="243">
        <f>'인원 입력 기능'!J29</f>
        <v>4169</v>
      </c>
      <c r="F30" s="251">
        <f t="shared" si="0"/>
        <v>1.5137541393133096E-2</v>
      </c>
      <c r="G30" s="252">
        <f t="shared" si="3"/>
        <v>32087</v>
      </c>
      <c r="H30" s="253">
        <f t="shared" si="1"/>
        <v>0.11650714576192413</v>
      </c>
      <c r="I30" s="6"/>
      <c r="K30" s="13"/>
    </row>
    <row r="31" spans="1:13" ht="21" customHeight="1" x14ac:dyDescent="0.45">
      <c r="A31" s="6"/>
      <c r="B31" s="110">
        <f>'인원 입력 기능'!G30</f>
        <v>127</v>
      </c>
      <c r="C31" s="118">
        <f>IF(ROUND(B31,0)&gt;=$M$6,1,IF(ROUND(B31,0)&gt;=$M$7,2,IF(ROUND(B31,0)&gt;=$M$8,3,IF(ROUND(B31,0)&gt;=$M$9,4,IF(ROUND(B31,0)&gt;=$M$10,5,IF(ROUND(B31,0)&gt;=$M$11,6,IF(ROUND(B31,0)&gt;=$M$12,7,IF(ROUND(B31,0)&gt;=$M$13,8,9))))))))</f>
        <v>3</v>
      </c>
      <c r="D31" s="113">
        <f t="shared" si="2"/>
        <v>88.04</v>
      </c>
      <c r="E31" s="243">
        <f>'인원 입력 기능'!J30</f>
        <v>1685</v>
      </c>
      <c r="F31" s="251">
        <f t="shared" si="0"/>
        <v>6.1181955498750941E-3</v>
      </c>
      <c r="G31" s="252">
        <f t="shared" si="3"/>
        <v>33772</v>
      </c>
      <c r="H31" s="253">
        <f t="shared" si="1"/>
        <v>0.12262534131179922</v>
      </c>
      <c r="I31" s="6"/>
      <c r="K31" s="13"/>
    </row>
    <row r="32" spans="1:13" ht="21" customHeight="1" x14ac:dyDescent="0.45">
      <c r="A32" s="6"/>
      <c r="B32" s="110">
        <f>'인원 입력 기능'!G31</f>
        <v>126</v>
      </c>
      <c r="C32" s="118">
        <f>IF(ROUND(B32,0)&gt;=$M$6,1,IF(ROUND(B32,0)&gt;=$M$7,2,IF(ROUND(B32,0)&gt;=$M$8,3,IF(ROUND(B32,0)&gt;=$M$9,4,IF(ROUND(B32,0)&gt;=$M$10,5,IF(ROUND(B32,0)&gt;=$M$11,6,IF(ROUND(B32,0)&gt;=$M$12,7,IF(ROUND(B32,0)&gt;=$M$13,8,9))))))))</f>
        <v>3</v>
      </c>
      <c r="D32" s="113">
        <f t="shared" si="2"/>
        <v>87.43</v>
      </c>
      <c r="E32" s="243">
        <f>'인원 입력 기능'!J31</f>
        <v>1705</v>
      </c>
      <c r="F32" s="251">
        <f t="shared" si="0"/>
        <v>6.1908150816243537E-3</v>
      </c>
      <c r="G32" s="252">
        <f t="shared" si="3"/>
        <v>35477</v>
      </c>
      <c r="H32" s="253">
        <f t="shared" si="1"/>
        <v>0.12881615639342359</v>
      </c>
      <c r="I32" s="6"/>
      <c r="K32" s="13"/>
    </row>
    <row r="33" spans="1:11" ht="21" customHeight="1" x14ac:dyDescent="0.45">
      <c r="A33" s="6"/>
      <c r="B33" s="110">
        <f>'인원 입력 기능'!G32</f>
        <v>125</v>
      </c>
      <c r="C33" s="118">
        <f>IF(ROUND(B33,0)&gt;=$M$6,1,IF(ROUND(B33,0)&gt;=$M$7,2,IF(ROUND(B33,0)&gt;=$M$8,3,IF(ROUND(B33,0)&gt;=$M$9,4,IF(ROUND(B33,0)&gt;=$M$10,5,IF(ROUND(B33,0)&gt;=$M$11,6,IF(ROUND(B33,0)&gt;=$M$12,7,IF(ROUND(B33,0)&gt;=$M$13,8,9))))))))</f>
        <v>3</v>
      </c>
      <c r="D33" s="113">
        <f t="shared" si="2"/>
        <v>86.15</v>
      </c>
      <c r="E33" s="243">
        <f>'인원 입력 기능'!J32</f>
        <v>5340</v>
      </c>
      <c r="F33" s="251">
        <f t="shared" si="0"/>
        <v>1.9389414977052228E-2</v>
      </c>
      <c r="G33" s="252">
        <f t="shared" si="3"/>
        <v>40817</v>
      </c>
      <c r="H33" s="253">
        <f t="shared" si="1"/>
        <v>0.1482055713704758</v>
      </c>
      <c r="I33" s="6"/>
      <c r="K33" s="13"/>
    </row>
    <row r="34" spans="1:11" ht="21" customHeight="1" x14ac:dyDescent="0.45">
      <c r="A34" s="6"/>
      <c r="B34" s="110">
        <f>'인원 입력 기능'!G33</f>
        <v>124</v>
      </c>
      <c r="C34" s="118">
        <f>IF(ROUND(B34,0)&gt;=$M$6,1,IF(ROUND(B34,0)&gt;=$M$7,2,IF(ROUND(B34,0)&gt;=$M$8,3,IF(ROUND(B34,0)&gt;=$M$9,4,IF(ROUND(B34,0)&gt;=$M$10,5,IF(ROUND(B34,0)&gt;=$M$11,6,IF(ROUND(B34,0)&gt;=$M$12,7,IF(ROUND(B34,0)&gt;=$M$13,8,9))))))))</f>
        <v>3</v>
      </c>
      <c r="D34" s="113">
        <f t="shared" si="2"/>
        <v>84.71</v>
      </c>
      <c r="E34" s="243">
        <f>'인원 입력 기능'!J33</f>
        <v>2600</v>
      </c>
      <c r="F34" s="251">
        <f t="shared" si="0"/>
        <v>9.4405391274037069E-3</v>
      </c>
      <c r="G34" s="252">
        <f t="shared" si="3"/>
        <v>43417</v>
      </c>
      <c r="H34" s="253">
        <f t="shared" si="1"/>
        <v>0.15764611049787952</v>
      </c>
      <c r="I34" s="6"/>
      <c r="K34" s="13"/>
    </row>
    <row r="35" spans="1:11" ht="21" customHeight="1" x14ac:dyDescent="0.45">
      <c r="A35" s="6"/>
      <c r="B35" s="110">
        <f>'인원 입력 기능'!G34</f>
        <v>123</v>
      </c>
      <c r="C35" s="118">
        <f>IF(ROUND(B35,0)&gt;=$M$6,1,IF(ROUND(B35,0)&gt;=$M$7,2,IF(ROUND(B35,0)&gt;=$M$8,3,IF(ROUND(B35,0)&gt;=$M$9,4,IF(ROUND(B35,0)&gt;=$M$10,5,IF(ROUND(B35,0)&gt;=$M$11,6,IF(ROUND(B35,0)&gt;=$M$12,7,IF(ROUND(B35,0)&gt;=$M$13,8,9))))))))</f>
        <v>3</v>
      </c>
      <c r="D35" s="113">
        <f t="shared" si="2"/>
        <v>83.89</v>
      </c>
      <c r="E35" s="243">
        <f>'인원 입력 기능'!J34</f>
        <v>1884</v>
      </c>
      <c r="F35" s="251">
        <f t="shared" si="0"/>
        <v>6.840759890780224E-3</v>
      </c>
      <c r="G35" s="252">
        <f t="shared" si="3"/>
        <v>45301</v>
      </c>
      <c r="H35" s="253">
        <f t="shared" si="1"/>
        <v>0.16448687038865972</v>
      </c>
      <c r="I35" s="6"/>
      <c r="K35" s="13"/>
    </row>
    <row r="36" spans="1:11" ht="21" customHeight="1" x14ac:dyDescent="0.45">
      <c r="A36" s="6"/>
      <c r="B36" s="110">
        <f>'인원 입력 기능'!G35</f>
        <v>122</v>
      </c>
      <c r="C36" s="118">
        <f>IF(ROUND(B36,0)&gt;=$M$6,1,IF(ROUND(B36,0)&gt;=$M$7,2,IF(ROUND(B36,0)&gt;=$M$8,3,IF(ROUND(B36,0)&gt;=$M$9,4,IF(ROUND(B36,0)&gt;=$M$10,5,IF(ROUND(B36,0)&gt;=$M$11,6,IF(ROUND(B36,0)&gt;=$M$12,7,IF(ROUND(B36,0)&gt;=$M$13,8,9))))))))</f>
        <v>3</v>
      </c>
      <c r="D36" s="113">
        <f t="shared" si="2"/>
        <v>82.81</v>
      </c>
      <c r="E36" s="243">
        <f>'인원 입력 기능'!J35</f>
        <v>4088</v>
      </c>
      <c r="F36" s="251">
        <f t="shared" si="0"/>
        <v>1.4843432289548597E-2</v>
      </c>
      <c r="G36" s="252">
        <f t="shared" si="3"/>
        <v>49389</v>
      </c>
      <c r="H36" s="253">
        <f t="shared" si="1"/>
        <v>0.17933030267820832</v>
      </c>
      <c r="I36" s="6"/>
      <c r="K36" s="13"/>
    </row>
    <row r="37" spans="1:11" ht="21" customHeight="1" x14ac:dyDescent="0.45">
      <c r="A37" s="6"/>
      <c r="B37" s="110">
        <f>'인원 입력 기능'!G36</f>
        <v>121</v>
      </c>
      <c r="C37" s="118">
        <f>IF(ROUND(B37,0)&gt;=$M$6,1,IF(ROUND(B37,0)&gt;=$M$7,2,IF(ROUND(B37,0)&gt;=$M$8,3,IF(ROUND(B37,0)&gt;=$M$9,4,IF(ROUND(B37,0)&gt;=$M$10,5,IF(ROUND(B37,0)&gt;=$M$11,6,IF(ROUND(B37,0)&gt;=$M$12,7,IF(ROUND(B37,0)&gt;=$M$13,8,9))))))))</f>
        <v>3</v>
      </c>
      <c r="D37" s="113">
        <f t="shared" si="2"/>
        <v>81.260000000000005</v>
      </c>
      <c r="E37" s="243">
        <f>'인원 입력 기능'!J36</f>
        <v>4447</v>
      </c>
      <c r="F37" s="251">
        <f t="shared" si="0"/>
        <v>1.6146952884447802E-2</v>
      </c>
      <c r="G37" s="252">
        <f t="shared" si="3"/>
        <v>53836</v>
      </c>
      <c r="H37" s="253">
        <f t="shared" si="1"/>
        <v>0.19547725556265613</v>
      </c>
      <c r="I37" s="6"/>
      <c r="K37" s="13"/>
    </row>
    <row r="38" spans="1:11" ht="21" customHeight="1" x14ac:dyDescent="0.45">
      <c r="A38" s="6"/>
      <c r="B38" s="110">
        <f>'인원 입력 기능'!G37</f>
        <v>120</v>
      </c>
      <c r="C38" s="118">
        <f>IF(ROUND(B38,0)&gt;=$M$6,1,IF(ROUND(B38,0)&gt;=$M$7,2,IF(ROUND(B38,0)&gt;=$M$8,3,IF(ROUND(B38,0)&gt;=$M$9,4,IF(ROUND(B38,0)&gt;=$M$10,5,IF(ROUND(B38,0)&gt;=$M$11,6,IF(ROUND(B38,0)&gt;=$M$12,7,IF(ROUND(B38,0)&gt;=$M$13,8,9))))))))</f>
        <v>3</v>
      </c>
      <c r="D38" s="113">
        <f t="shared" si="2"/>
        <v>80.05</v>
      </c>
      <c r="E38" s="243">
        <f>'인원 입력 기능'!J37</f>
        <v>2191</v>
      </c>
      <c r="F38" s="251">
        <f t="shared" si="0"/>
        <v>7.955469703131355E-3</v>
      </c>
      <c r="G38" s="252">
        <f t="shared" si="3"/>
        <v>56027</v>
      </c>
      <c r="H38" s="253">
        <f t="shared" si="1"/>
        <v>0.20343272526578748</v>
      </c>
      <c r="I38" s="6"/>
      <c r="K38" s="13"/>
    </row>
    <row r="39" spans="1:11" ht="21" customHeight="1" x14ac:dyDescent="0.45">
      <c r="A39" s="6"/>
      <c r="B39" s="110">
        <f>'인원 입력 기능'!G38</f>
        <v>119</v>
      </c>
      <c r="C39" s="118">
        <f>IF(ROUND(B39,0)&gt;=$M$6,1,IF(ROUND(B39,0)&gt;=$M$7,2,IF(ROUND(B39,0)&gt;=$M$8,3,IF(ROUND(B39,0)&gt;=$M$9,4,IF(ROUND(B39,0)&gt;=$M$10,5,IF(ROUND(B39,0)&gt;=$M$11,6,IF(ROUND(B39,0)&gt;=$M$12,7,IF(ROUND(B39,0)&gt;=$M$13,8,9))))))))</f>
        <v>3</v>
      </c>
      <c r="D39" s="113">
        <f t="shared" si="2"/>
        <v>78.94</v>
      </c>
      <c r="E39" s="243">
        <f>'인원 입력 기능'!J38</f>
        <v>3966</v>
      </c>
      <c r="F39" s="251">
        <f t="shared" si="0"/>
        <v>1.4400453145878116E-2</v>
      </c>
      <c r="G39" s="252">
        <f t="shared" si="3"/>
        <v>59993</v>
      </c>
      <c r="H39" s="253">
        <f t="shared" si="1"/>
        <v>0.21783317841166561</v>
      </c>
      <c r="I39" s="6"/>
      <c r="K39" s="13"/>
    </row>
    <row r="40" spans="1:11" ht="21" customHeight="1" x14ac:dyDescent="0.45">
      <c r="A40" s="6"/>
      <c r="B40" s="110">
        <f>'인원 입력 기능'!G39</f>
        <v>118</v>
      </c>
      <c r="C40" s="118">
        <f>IF(ROUND(B40,0)&gt;=$M$6,1,IF(ROUND(B40,0)&gt;=$M$7,2,IF(ROUND(B40,0)&gt;=$M$8,3,IF(ROUND(B40,0)&gt;=$M$9,4,IF(ROUND(B40,0)&gt;=$M$10,5,IF(ROUND(B40,0)&gt;=$M$11,6,IF(ROUND(B40,0)&gt;=$M$12,7,IF(ROUND(B40,0)&gt;=$M$13,8,9))))))))</f>
        <v>3</v>
      </c>
      <c r="D40" s="113">
        <f t="shared" si="2"/>
        <v>77.430000000000007</v>
      </c>
      <c r="E40" s="243">
        <f>'인원 입력 기능'!J39</f>
        <v>4345</v>
      </c>
      <c r="F40" s="251">
        <f t="shared" si="0"/>
        <v>1.577659327252658E-2</v>
      </c>
      <c r="G40" s="252">
        <f t="shared" si="3"/>
        <v>64338</v>
      </c>
      <c r="H40" s="253">
        <f t="shared" si="1"/>
        <v>0.23360977168419217</v>
      </c>
      <c r="I40" s="6"/>
      <c r="K40" s="13"/>
    </row>
    <row r="41" spans="1:11" ht="21" customHeight="1" x14ac:dyDescent="0.45">
      <c r="A41" s="6"/>
      <c r="B41" s="110">
        <f>'인원 입력 기능'!G40</f>
        <v>117</v>
      </c>
      <c r="C41" s="118">
        <f>IF(ROUND(B41,0)&gt;=$M$6,1,IF(ROUND(B41,0)&gt;=$M$7,2,IF(ROUND(B41,0)&gt;=$M$8,3,IF(ROUND(B41,0)&gt;=$M$9,4,IF(ROUND(B41,0)&gt;=$M$10,5,IF(ROUND(B41,0)&gt;=$M$11,6,IF(ROUND(B41,0)&gt;=$M$12,7,IF(ROUND(B41,0)&gt;=$M$13,8,9))))))))</f>
        <v>4</v>
      </c>
      <c r="D41" s="113">
        <f t="shared" si="2"/>
        <v>76.22</v>
      </c>
      <c r="E41" s="243">
        <f>'인원 입력 기능'!J40</f>
        <v>2308</v>
      </c>
      <c r="F41" s="251">
        <f t="shared" si="0"/>
        <v>8.3802939638645216E-3</v>
      </c>
      <c r="G41" s="252">
        <f t="shared" si="3"/>
        <v>66646</v>
      </c>
      <c r="H41" s="253">
        <f t="shared" si="1"/>
        <v>0.2419900656480567</v>
      </c>
      <c r="I41" s="6"/>
      <c r="K41" s="13"/>
    </row>
    <row r="42" spans="1:11" ht="21" customHeight="1" x14ac:dyDescent="0.45">
      <c r="A42" s="6"/>
      <c r="B42" s="110">
        <f>'인원 입력 기능'!G41</f>
        <v>116</v>
      </c>
      <c r="C42" s="118">
        <f>IF(ROUND(B42,0)&gt;=$M$6,1,IF(ROUND(B42,0)&gt;=$M$7,2,IF(ROUND(B42,0)&gt;=$M$8,3,IF(ROUND(B42,0)&gt;=$M$9,4,IF(ROUND(B42,0)&gt;=$M$10,5,IF(ROUND(B42,0)&gt;=$M$11,6,IF(ROUND(B42,0)&gt;=$M$12,7,IF(ROUND(B42,0)&gt;=$M$13,8,9))))))))</f>
        <v>4</v>
      </c>
      <c r="D42" s="113">
        <f t="shared" si="2"/>
        <v>74.89</v>
      </c>
      <c r="E42" s="243">
        <f>'인원 입력 기능'!J41</f>
        <v>5037</v>
      </c>
      <c r="F42" s="251">
        <f t="shared" si="0"/>
        <v>1.828922907105095E-2</v>
      </c>
      <c r="G42" s="252">
        <f t="shared" si="3"/>
        <v>71683</v>
      </c>
      <c r="H42" s="253">
        <f t="shared" si="1"/>
        <v>0.26027929471910766</v>
      </c>
      <c r="I42" s="6"/>
      <c r="K42" s="13"/>
    </row>
    <row r="43" spans="1:11" ht="21" customHeight="1" x14ac:dyDescent="0.45">
      <c r="A43" s="6"/>
      <c r="B43" s="110">
        <f>'인원 입력 기능'!G42</f>
        <v>115</v>
      </c>
      <c r="C43" s="118">
        <f>IF(ROUND(B43,0)&gt;=$M$6,1,IF(ROUND(B43,0)&gt;=$M$7,2,IF(ROUND(B43,0)&gt;=$M$8,3,IF(ROUND(B43,0)&gt;=$M$9,4,IF(ROUND(B43,0)&gt;=$M$10,5,IF(ROUND(B43,0)&gt;=$M$11,6,IF(ROUND(B43,0)&gt;=$M$12,7,IF(ROUND(B43,0)&gt;=$M$13,8,9))))))))</f>
        <v>4</v>
      </c>
      <c r="D43" s="113">
        <f t="shared" si="2"/>
        <v>73.27</v>
      </c>
      <c r="E43" s="243">
        <f>'인원 입력 기능'!J42</f>
        <v>3845</v>
      </c>
      <c r="F43" s="251">
        <f t="shared" si="0"/>
        <v>1.3961104978795097E-2</v>
      </c>
      <c r="G43" s="252">
        <f t="shared" si="3"/>
        <v>75528</v>
      </c>
      <c r="H43" s="253">
        <f t="shared" si="1"/>
        <v>0.27424039969790276</v>
      </c>
      <c r="I43" s="6"/>
      <c r="K43" s="13"/>
    </row>
    <row r="44" spans="1:11" ht="21" customHeight="1" x14ac:dyDescent="0.45">
      <c r="A44" s="6"/>
      <c r="B44" s="110">
        <f>'인원 입력 기능'!G43</f>
        <v>114</v>
      </c>
      <c r="C44" s="118">
        <f>IF(ROUND(B44,0)&gt;=$M$6,1,IF(ROUND(B44,0)&gt;=$M$7,2,IF(ROUND(B44,0)&gt;=$M$8,3,IF(ROUND(B44,0)&gt;=$M$9,4,IF(ROUND(B44,0)&gt;=$M$10,5,IF(ROUND(B44,0)&gt;=$M$11,6,IF(ROUND(B44,0)&gt;=$M$12,7,IF(ROUND(B44,0)&gt;=$M$13,8,9))))))))</f>
        <v>4</v>
      </c>
      <c r="D44" s="113">
        <f t="shared" si="2"/>
        <v>72.2</v>
      </c>
      <c r="E44" s="243">
        <f>'인원 입력 기능'!J43</f>
        <v>2059</v>
      </c>
      <c r="F44" s="251">
        <f t="shared" si="0"/>
        <v>7.4761807935862425E-3</v>
      </c>
      <c r="G44" s="252">
        <f t="shared" si="3"/>
        <v>77587</v>
      </c>
      <c r="H44" s="253">
        <f t="shared" si="1"/>
        <v>0.28171658049148901</v>
      </c>
      <c r="I44" s="6"/>
      <c r="K44" s="13"/>
    </row>
    <row r="45" spans="1:11" ht="21" customHeight="1" x14ac:dyDescent="0.45">
      <c r="A45" s="6"/>
      <c r="B45" s="110">
        <f>'인원 입력 기능'!G44</f>
        <v>113</v>
      </c>
      <c r="C45" s="118">
        <f>IF(ROUND(B45,0)&gt;=$M$6,1,IF(ROUND(B45,0)&gt;=$M$7,2,IF(ROUND(B45,0)&gt;=$M$8,3,IF(ROUND(B45,0)&gt;=$M$9,4,IF(ROUND(B45,0)&gt;=$M$10,5,IF(ROUND(B45,0)&gt;=$M$11,6,IF(ROUND(B45,0)&gt;=$M$12,7,IF(ROUND(B45,0)&gt;=$M$13,8,9))))))))</f>
        <v>4</v>
      </c>
      <c r="D45" s="113">
        <f t="shared" si="2"/>
        <v>70.95</v>
      </c>
      <c r="E45" s="243">
        <f>'인원 입력 기능'!J44</f>
        <v>4848</v>
      </c>
      <c r="F45" s="251">
        <f t="shared" si="0"/>
        <v>1.7602974496020451E-2</v>
      </c>
      <c r="G45" s="252">
        <f t="shared" si="3"/>
        <v>82435</v>
      </c>
      <c r="H45" s="253">
        <f t="shared" si="1"/>
        <v>0.29931955498750945</v>
      </c>
      <c r="I45" s="6"/>
      <c r="K45" s="13"/>
    </row>
    <row r="46" spans="1:11" ht="21" customHeight="1" x14ac:dyDescent="0.45">
      <c r="A46" s="6"/>
      <c r="B46" s="110">
        <f>'인원 입력 기능'!G45</f>
        <v>112</v>
      </c>
      <c r="C46" s="118">
        <f>IF(ROUND(B46,0)&gt;=$M$6,1,IF(ROUND(B46,0)&gt;=$M$7,2,IF(ROUND(B46,0)&gt;=$M$8,3,IF(ROUND(B46,0)&gt;=$M$9,4,IF(ROUND(B46,0)&gt;=$M$10,5,IF(ROUND(B46,0)&gt;=$M$11,6,IF(ROUND(B46,0)&gt;=$M$12,7,IF(ROUND(B46,0)&gt;=$M$13,8,9))))))))</f>
        <v>4</v>
      </c>
      <c r="D46" s="113">
        <f t="shared" si="2"/>
        <v>69.17</v>
      </c>
      <c r="E46" s="243">
        <f>'인원 입력 기능'!J45</f>
        <v>4937</v>
      </c>
      <c r="F46" s="251">
        <f t="shared" si="0"/>
        <v>1.7926131412304654E-2</v>
      </c>
      <c r="G46" s="252">
        <f t="shared" si="3"/>
        <v>87372</v>
      </c>
      <c r="H46" s="253">
        <f t="shared" si="1"/>
        <v>0.3172456863998141</v>
      </c>
      <c r="I46" s="6"/>
      <c r="K46" s="13"/>
    </row>
    <row r="47" spans="1:11" ht="21" customHeight="1" x14ac:dyDescent="0.45">
      <c r="A47" s="6"/>
      <c r="B47" s="110">
        <f>'인원 입력 기능'!G46</f>
        <v>111</v>
      </c>
      <c r="C47" s="118">
        <f>IF(ROUND(B47,0)&gt;=$M$6,1,IF(ROUND(B47,0)&gt;=$M$7,2,IF(ROUND(B47,0)&gt;=$M$8,3,IF(ROUND(B47,0)&gt;=$M$9,4,IF(ROUND(B47,0)&gt;=$M$10,5,IF(ROUND(B47,0)&gt;=$M$11,6,IF(ROUND(B47,0)&gt;=$M$12,7,IF(ROUND(B47,0)&gt;=$M$13,8,9))))))))</f>
        <v>4</v>
      </c>
      <c r="D47" s="113">
        <f t="shared" si="2"/>
        <v>67.88</v>
      </c>
      <c r="E47" s="243">
        <f>'인원 입력 기능'!J46</f>
        <v>2190</v>
      </c>
      <c r="F47" s="251">
        <f t="shared" si="0"/>
        <v>7.951838726543892E-3</v>
      </c>
      <c r="G47" s="252">
        <f t="shared" si="3"/>
        <v>89562</v>
      </c>
      <c r="H47" s="253">
        <f t="shared" si="1"/>
        <v>0.32519752512635797</v>
      </c>
      <c r="I47" s="6"/>
      <c r="K47" s="13"/>
    </row>
    <row r="48" spans="1:11" ht="21" customHeight="1" x14ac:dyDescent="0.45">
      <c r="A48" s="6"/>
      <c r="B48" s="110">
        <f>'인원 입력 기능'!G47</f>
        <v>110</v>
      </c>
      <c r="C48" s="118">
        <f>IF(ROUND(B48,0)&gt;=$M$6,1,IF(ROUND(B48,0)&gt;=$M$7,2,IF(ROUND(B48,0)&gt;=$M$8,3,IF(ROUND(B48,0)&gt;=$M$9,4,IF(ROUND(B48,0)&gt;=$M$10,5,IF(ROUND(B48,0)&gt;=$M$11,6,IF(ROUND(B48,0)&gt;=$M$12,7,IF(ROUND(B48,0)&gt;=$M$13,8,9))))))))</f>
        <v>4</v>
      </c>
      <c r="D48" s="113">
        <f t="shared" si="2"/>
        <v>66.78</v>
      </c>
      <c r="E48" s="243">
        <f>'인원 입력 기능'!J47</f>
        <v>3855</v>
      </c>
      <c r="F48" s="251">
        <f t="shared" si="0"/>
        <v>1.3997414744669727E-2</v>
      </c>
      <c r="G48" s="252">
        <f t="shared" si="3"/>
        <v>93417</v>
      </c>
      <c r="H48" s="253">
        <f t="shared" si="1"/>
        <v>0.33919493987102772</v>
      </c>
      <c r="I48" s="6"/>
      <c r="K48" s="13"/>
    </row>
    <row r="49" spans="1:11" ht="21" customHeight="1" x14ac:dyDescent="0.45">
      <c r="A49" s="6"/>
      <c r="B49" s="110">
        <f>'인원 입력 기능'!G48</f>
        <v>109</v>
      </c>
      <c r="C49" s="118">
        <f>IF(ROUND(B49,0)&gt;=$M$6,1,IF(ROUND(B49,0)&gt;=$M$7,2,IF(ROUND(B49,0)&gt;=$M$8,3,IF(ROUND(B49,0)&gt;=$M$9,4,IF(ROUND(B49,0)&gt;=$M$10,5,IF(ROUND(B49,0)&gt;=$M$11,6,IF(ROUND(B49,0)&gt;=$M$12,7,IF(ROUND(B49,0)&gt;=$M$13,8,9))))))))</f>
        <v>4</v>
      </c>
      <c r="D49" s="113">
        <f t="shared" si="2"/>
        <v>65.19</v>
      </c>
      <c r="E49" s="243">
        <f>'인원 입력 기능'!J48</f>
        <v>4896</v>
      </c>
      <c r="F49" s="251">
        <f t="shared" si="0"/>
        <v>1.7777261372218672E-2</v>
      </c>
      <c r="G49" s="252">
        <f t="shared" si="3"/>
        <v>98313</v>
      </c>
      <c r="H49" s="253">
        <f t="shared" si="1"/>
        <v>0.35697220124324636</v>
      </c>
      <c r="I49" s="6"/>
      <c r="K49" s="13"/>
    </row>
    <row r="50" spans="1:11" ht="21" customHeight="1" x14ac:dyDescent="0.45">
      <c r="A50" s="6"/>
      <c r="B50" s="110">
        <f>'인원 입력 기능'!G49</f>
        <v>108</v>
      </c>
      <c r="C50" s="118">
        <f>IF(ROUND(B50,0)&gt;=$M$6,1,IF(ROUND(B50,0)&gt;=$M$7,2,IF(ROUND(B50,0)&gt;=$M$8,3,IF(ROUND(B50,0)&gt;=$M$9,4,IF(ROUND(B50,0)&gt;=$M$10,5,IF(ROUND(B50,0)&gt;=$M$11,6,IF(ROUND(B50,0)&gt;=$M$12,7,IF(ROUND(B50,0)&gt;=$M$13,8,9))))))))</f>
        <v>4</v>
      </c>
      <c r="D50" s="113">
        <f t="shared" si="2"/>
        <v>63.76</v>
      </c>
      <c r="E50" s="243">
        <f>'인원 입력 기능'!J49</f>
        <v>2980</v>
      </c>
      <c r="F50" s="251">
        <f t="shared" si="0"/>
        <v>1.0820310230639632E-2</v>
      </c>
      <c r="G50" s="252">
        <f t="shared" si="3"/>
        <v>101293</v>
      </c>
      <c r="H50" s="253">
        <f t="shared" si="1"/>
        <v>0.36779251147388603</v>
      </c>
      <c r="I50" s="6"/>
      <c r="K50" s="13"/>
    </row>
    <row r="51" spans="1:11" ht="21" customHeight="1" x14ac:dyDescent="0.45">
      <c r="A51" s="6"/>
      <c r="B51" s="110">
        <f>'인원 입력 기능'!G50</f>
        <v>107</v>
      </c>
      <c r="C51" s="118">
        <f>IF(ROUND(B51,0)&gt;=$M$6,1,IF(ROUND(B51,0)&gt;=$M$7,2,IF(ROUND(B51,0)&gt;=$M$8,3,IF(ROUND(B51,0)&gt;=$M$9,4,IF(ROUND(B51,0)&gt;=$M$10,5,IF(ROUND(B51,0)&gt;=$M$11,6,IF(ROUND(B51,0)&gt;=$M$12,7,IF(ROUND(B51,0)&gt;=$M$13,8,9))))))))</f>
        <v>4</v>
      </c>
      <c r="D51" s="113">
        <f t="shared" si="2"/>
        <v>62.41</v>
      </c>
      <c r="E51" s="243">
        <f>'인원 입력 기능'!J50</f>
        <v>4469</v>
      </c>
      <c r="F51" s="251">
        <f t="shared" si="0"/>
        <v>1.6226834369371987E-2</v>
      </c>
      <c r="G51" s="252">
        <f t="shared" si="3"/>
        <v>105762</v>
      </c>
      <c r="H51" s="253">
        <f t="shared" si="1"/>
        <v>0.38401934584325798</v>
      </c>
      <c r="I51" s="6"/>
      <c r="K51" s="13"/>
    </row>
    <row r="52" spans="1:11" ht="21" customHeight="1" x14ac:dyDescent="0.45">
      <c r="A52" s="6"/>
      <c r="B52" s="110">
        <f>'인원 입력 기능'!G51</f>
        <v>106</v>
      </c>
      <c r="C52" s="118">
        <f>IF(ROUND(B52,0)&gt;=$M$6,1,IF(ROUND(B52,0)&gt;=$M$7,2,IF(ROUND(B52,0)&gt;=$M$8,3,IF(ROUND(B52,0)&gt;=$M$9,4,IF(ROUND(B52,0)&gt;=$M$10,5,IF(ROUND(B52,0)&gt;=$M$11,6,IF(ROUND(B52,0)&gt;=$M$12,7,IF(ROUND(B52,0)&gt;=$M$13,8,9))))))))</f>
        <v>4</v>
      </c>
      <c r="D52" s="113">
        <f t="shared" si="2"/>
        <v>60.95</v>
      </c>
      <c r="E52" s="243">
        <f>'인원 입력 기능'!J51</f>
        <v>3545</v>
      </c>
      <c r="F52" s="251">
        <f t="shared" si="0"/>
        <v>1.2871812002556207E-2</v>
      </c>
      <c r="G52" s="252">
        <f t="shared" si="3"/>
        <v>109307</v>
      </c>
      <c r="H52" s="253">
        <f t="shared" si="1"/>
        <v>0.39689115784581419</v>
      </c>
      <c r="I52" s="6"/>
      <c r="K52" s="13"/>
    </row>
    <row r="53" spans="1:11" ht="21" customHeight="1" x14ac:dyDescent="0.45">
      <c r="A53" s="6"/>
      <c r="B53" s="110">
        <f>'인원 입력 기능'!G52</f>
        <v>105</v>
      </c>
      <c r="C53" s="118">
        <f>IF(ROUND(B53,0)&gt;=$M$6,1,IF(ROUND(B53,0)&gt;=$M$7,2,IF(ROUND(B53,0)&gt;=$M$8,3,IF(ROUND(B53,0)&gt;=$M$9,4,IF(ROUND(B53,0)&gt;=$M$10,5,IF(ROUND(B53,0)&gt;=$M$11,6,IF(ROUND(B53,0)&gt;=$M$12,7,IF(ROUND(B53,0)&gt;=$M$13,8,9))))))))</f>
        <v>4</v>
      </c>
      <c r="D53" s="113">
        <f t="shared" si="2"/>
        <v>59.8</v>
      </c>
      <c r="E53" s="243">
        <f>'인원 입력 기능'!J52</f>
        <v>2792</v>
      </c>
      <c r="F53" s="251">
        <f t="shared" si="0"/>
        <v>1.0137686632196595E-2</v>
      </c>
      <c r="G53" s="252">
        <f t="shared" si="3"/>
        <v>112099</v>
      </c>
      <c r="H53" s="253">
        <f t="shared" si="1"/>
        <v>0.4070288444780108</v>
      </c>
      <c r="I53" s="6"/>
      <c r="K53" s="13"/>
    </row>
    <row r="54" spans="1:11" ht="21" customHeight="1" x14ac:dyDescent="0.45">
      <c r="A54" s="6"/>
      <c r="B54" s="110">
        <f>'인원 입력 기능'!G53</f>
        <v>104</v>
      </c>
      <c r="C54" s="118">
        <f>IF(ROUND(B54,0)&gt;=$M$6,1,IF(ROUND(B54,0)&gt;=$M$7,2,IF(ROUND(B54,0)&gt;=$M$8,3,IF(ROUND(B54,0)&gt;=$M$9,4,IF(ROUND(B54,0)&gt;=$M$10,5,IF(ROUND(B54,0)&gt;=$M$11,6,IF(ROUND(B54,0)&gt;=$M$12,7,IF(ROUND(B54,0)&gt;=$M$13,8,9))))))))</f>
        <v>5</v>
      </c>
      <c r="D54" s="113">
        <f t="shared" si="2"/>
        <v>58.35</v>
      </c>
      <c r="E54" s="243">
        <f>'인원 입력 기능'!J53</f>
        <v>5193</v>
      </c>
      <c r="F54" s="251">
        <f t="shared" si="0"/>
        <v>1.8855661418695172E-2</v>
      </c>
      <c r="G54" s="252">
        <f t="shared" si="3"/>
        <v>117292</v>
      </c>
      <c r="H54" s="253">
        <f t="shared" si="1"/>
        <v>0.42588450589670596</v>
      </c>
      <c r="I54" s="6"/>
      <c r="K54" s="13"/>
    </row>
    <row r="55" spans="1:11" ht="21" customHeight="1" x14ac:dyDescent="0.45">
      <c r="A55" s="6"/>
      <c r="B55" s="110">
        <f>'인원 입력 기능'!G54</f>
        <v>103</v>
      </c>
      <c r="C55" s="118">
        <f>IF(ROUND(B55,0)&gt;=$M$6,1,IF(ROUND(B55,0)&gt;=$M$7,2,IF(ROUND(B55,0)&gt;=$M$8,3,IF(ROUND(B55,0)&gt;=$M$9,4,IF(ROUND(B55,0)&gt;=$M$10,5,IF(ROUND(B55,0)&gt;=$M$11,6,IF(ROUND(B55,0)&gt;=$M$12,7,IF(ROUND(B55,0)&gt;=$M$13,8,9))))))))</f>
        <v>5</v>
      </c>
      <c r="D55" s="113">
        <f t="shared" si="2"/>
        <v>56.8</v>
      </c>
      <c r="E55" s="243">
        <f>'인원 입력 기능'!J54</f>
        <v>3392</v>
      </c>
      <c r="F55" s="251">
        <f t="shared" si="0"/>
        <v>1.2316272584674375E-2</v>
      </c>
      <c r="G55" s="252">
        <f t="shared" si="3"/>
        <v>120684</v>
      </c>
      <c r="H55" s="253">
        <f t="shared" si="1"/>
        <v>0.43820077848138034</v>
      </c>
      <c r="I55" s="6"/>
      <c r="K55" s="13"/>
    </row>
    <row r="56" spans="1:11" ht="21" customHeight="1" x14ac:dyDescent="0.45">
      <c r="A56" s="6"/>
      <c r="B56" s="110">
        <f>'인원 입력 기능'!G55</f>
        <v>102</v>
      </c>
      <c r="C56" s="118">
        <f>IF(ROUND(B56,0)&gt;=$M$6,1,IF(ROUND(B56,0)&gt;=$M$7,2,IF(ROUND(B56,0)&gt;=$M$8,3,IF(ROUND(B56,0)&gt;=$M$9,4,IF(ROUND(B56,0)&gt;=$M$10,5,IF(ROUND(B56,0)&gt;=$M$11,6,IF(ROUND(B56,0)&gt;=$M$12,7,IF(ROUND(B56,0)&gt;=$M$13,8,9))))))))</f>
        <v>5</v>
      </c>
      <c r="D56" s="113">
        <f t="shared" si="2"/>
        <v>55.61</v>
      </c>
      <c r="E56" s="243">
        <f>'인원 입력 기능'!J55</f>
        <v>3113</v>
      </c>
      <c r="F56" s="251">
        <f t="shared" si="0"/>
        <v>1.1303230116772207E-2</v>
      </c>
      <c r="G56" s="252">
        <f t="shared" si="3"/>
        <v>123797</v>
      </c>
      <c r="H56" s="253">
        <f t="shared" si="1"/>
        <v>0.44950400859815254</v>
      </c>
      <c r="I56" s="6"/>
      <c r="K56" s="13"/>
    </row>
    <row r="57" spans="1:11" ht="21" customHeight="1" x14ac:dyDescent="0.45">
      <c r="A57" s="6"/>
      <c r="B57" s="110">
        <f>'인원 입력 기능'!G56</f>
        <v>101</v>
      </c>
      <c r="C57" s="118">
        <f>IF(ROUND(B57,0)&gt;=$M$6,1,IF(ROUND(B57,0)&gt;=$M$7,2,IF(ROUND(B57,0)&gt;=$M$8,3,IF(ROUND(B57,0)&gt;=$M$9,4,IF(ROUND(B57,0)&gt;=$M$10,5,IF(ROUND(B57,0)&gt;=$M$11,6,IF(ROUND(B57,0)&gt;=$M$12,7,IF(ROUND(B57,0)&gt;=$M$13,8,9))))))))</f>
        <v>5</v>
      </c>
      <c r="D57" s="113">
        <f t="shared" si="2"/>
        <v>54.27</v>
      </c>
      <c r="E57" s="243">
        <f>'인원 입력 기능'!J56</f>
        <v>4278</v>
      </c>
      <c r="F57" s="251">
        <f t="shared" si="0"/>
        <v>1.553331784116656E-2</v>
      </c>
      <c r="G57" s="252">
        <f t="shared" si="3"/>
        <v>128075</v>
      </c>
      <c r="H57" s="253">
        <f t="shared" si="1"/>
        <v>0.46503732643931911</v>
      </c>
      <c r="I57" s="6"/>
      <c r="K57" s="13"/>
    </row>
    <row r="58" spans="1:11" ht="21" customHeight="1" x14ac:dyDescent="0.45">
      <c r="A58" s="6"/>
      <c r="B58" s="110">
        <f>'인원 입력 기능'!G57</f>
        <v>100</v>
      </c>
      <c r="C58" s="118">
        <f>IF(ROUND(B58,0)&gt;=$M$6,1,IF(ROUND(B58,0)&gt;=$M$7,2,IF(ROUND(B58,0)&gt;=$M$8,3,IF(ROUND(B58,0)&gt;=$M$9,4,IF(ROUND(B58,0)&gt;=$M$10,5,IF(ROUND(B58,0)&gt;=$M$11,6,IF(ROUND(B58,0)&gt;=$M$12,7,IF(ROUND(B58,0)&gt;=$M$13,8,9))))))))</f>
        <v>5</v>
      </c>
      <c r="D58" s="113">
        <f t="shared" si="2"/>
        <v>52.86</v>
      </c>
      <c r="E58" s="243">
        <f>'인원 입력 기능'!J57</f>
        <v>3488</v>
      </c>
      <c r="F58" s="251">
        <f t="shared" si="0"/>
        <v>1.2664846337070818E-2</v>
      </c>
      <c r="G58" s="252">
        <f t="shared" si="3"/>
        <v>131563</v>
      </c>
      <c r="H58" s="253">
        <f t="shared" si="1"/>
        <v>0.47770217277638993</v>
      </c>
      <c r="I58" s="6"/>
      <c r="K58" s="13"/>
    </row>
    <row r="59" spans="1:11" ht="21" customHeight="1" x14ac:dyDescent="0.45">
      <c r="A59" s="6"/>
      <c r="B59" s="110">
        <f>'인원 입력 기능'!G58</f>
        <v>99</v>
      </c>
      <c r="C59" s="118">
        <f>IF(ROUND(B59,0)&gt;=$M$6,1,IF(ROUND(B59,0)&gt;=$M$7,2,IF(ROUND(B59,0)&gt;=$M$8,3,IF(ROUND(B59,0)&gt;=$M$9,4,IF(ROUND(B59,0)&gt;=$M$10,5,IF(ROUND(B59,0)&gt;=$M$11,6,IF(ROUND(B59,0)&gt;=$M$12,7,IF(ROUND(B59,0)&gt;=$M$13,8,9))))))))</f>
        <v>5</v>
      </c>
      <c r="D59" s="113">
        <f t="shared" si="2"/>
        <v>51.48</v>
      </c>
      <c r="E59" s="243">
        <f>'인원 입력 기능'!J58</f>
        <v>4143</v>
      </c>
      <c r="F59" s="251">
        <f t="shared" si="0"/>
        <v>1.504313600185906E-2</v>
      </c>
      <c r="G59" s="252">
        <f t="shared" si="3"/>
        <v>135706</v>
      </c>
      <c r="H59" s="253">
        <f t="shared" si="1"/>
        <v>0.49274530877824901</v>
      </c>
      <c r="I59" s="6"/>
      <c r="K59" s="13"/>
    </row>
    <row r="60" spans="1:11" ht="21" customHeight="1" x14ac:dyDescent="0.45">
      <c r="A60" s="6"/>
      <c r="B60" s="110">
        <f>'인원 입력 기능'!G59</f>
        <v>98</v>
      </c>
      <c r="C60" s="118">
        <f>IF(ROUND(B60,0)&gt;=$M$6,1,IF(ROUND(B60,0)&gt;=$M$7,2,IF(ROUND(B60,0)&gt;=$M$8,3,IF(ROUND(B60,0)&gt;=$M$9,4,IF(ROUND(B60,0)&gt;=$M$10,5,IF(ROUND(B60,0)&gt;=$M$11,6,IF(ROUND(B60,0)&gt;=$M$12,7,IF(ROUND(B60,0)&gt;=$M$13,8,9))))))))</f>
        <v>5</v>
      </c>
      <c r="D60" s="113">
        <f t="shared" si="2"/>
        <v>49.98</v>
      </c>
      <c r="E60" s="243">
        <f>'인원 입력 기능'!J59</f>
        <v>4088</v>
      </c>
      <c r="F60" s="251">
        <f t="shared" si="0"/>
        <v>1.4843432289548597E-2</v>
      </c>
      <c r="G60" s="252">
        <f t="shared" si="3"/>
        <v>139794</v>
      </c>
      <c r="H60" s="253">
        <f t="shared" si="1"/>
        <v>0.50758874106779761</v>
      </c>
      <c r="I60" s="6"/>
      <c r="K60" s="13"/>
    </row>
    <row r="61" spans="1:11" ht="21" customHeight="1" x14ac:dyDescent="0.45">
      <c r="A61" s="6"/>
      <c r="B61" s="110">
        <f>'인원 입력 기능'!G60</f>
        <v>97</v>
      </c>
      <c r="C61" s="118">
        <f>IF(ROUND(B61,0)&gt;=$M$6,1,IF(ROUND(B61,0)&gt;=$M$7,2,IF(ROUND(B61,0)&gt;=$M$8,3,IF(ROUND(B61,0)&gt;=$M$9,4,IF(ROUND(B61,0)&gt;=$M$10,5,IF(ROUND(B61,0)&gt;=$M$11,6,IF(ROUND(B61,0)&gt;=$M$12,7,IF(ROUND(B61,0)&gt;=$M$13,8,9))))))))</f>
        <v>5</v>
      </c>
      <c r="D61" s="113">
        <f t="shared" si="2"/>
        <v>48.76</v>
      </c>
      <c r="E61" s="243">
        <f>'인원 입력 기능'!J60</f>
        <v>2674</v>
      </c>
      <c r="F61" s="251">
        <f t="shared" si="0"/>
        <v>9.7092313948759657E-3</v>
      </c>
      <c r="G61" s="252">
        <f t="shared" si="3"/>
        <v>142468</v>
      </c>
      <c r="H61" s="253">
        <f t="shared" si="1"/>
        <v>0.51729797246267351</v>
      </c>
      <c r="I61" s="6"/>
      <c r="K61" s="13"/>
    </row>
    <row r="62" spans="1:11" ht="21" customHeight="1" x14ac:dyDescent="0.45">
      <c r="A62" s="6"/>
      <c r="B62" s="110">
        <f>'인원 입력 기능'!G61</f>
        <v>96</v>
      </c>
      <c r="C62" s="118">
        <f>IF(ROUND(B62,0)&gt;=$M$6,1,IF(ROUND(B62,0)&gt;=$M$7,2,IF(ROUND(B62,0)&gt;=$M$8,3,IF(ROUND(B62,0)&gt;=$M$9,4,IF(ROUND(B62,0)&gt;=$M$10,5,IF(ROUND(B62,0)&gt;=$M$11,6,IF(ROUND(B62,0)&gt;=$M$12,7,IF(ROUND(B62,0)&gt;=$M$13,8,9))))))))</f>
        <v>5</v>
      </c>
      <c r="D62" s="113">
        <f t="shared" si="2"/>
        <v>47.57</v>
      </c>
      <c r="E62" s="243">
        <f>'인원 입력 기능'!J61</f>
        <v>3850</v>
      </c>
      <c r="F62" s="251">
        <f t="shared" si="0"/>
        <v>1.3979259861732412E-2</v>
      </c>
      <c r="G62" s="252">
        <f t="shared" si="3"/>
        <v>146318</v>
      </c>
      <c r="H62" s="253">
        <f t="shared" si="1"/>
        <v>0.53127723232440593</v>
      </c>
      <c r="I62" s="6"/>
      <c r="K62" s="13"/>
    </row>
    <row r="63" spans="1:11" ht="21" customHeight="1" x14ac:dyDescent="0.45">
      <c r="A63" s="6"/>
      <c r="B63" s="110">
        <f>'인원 입력 기능'!G62</f>
        <v>95</v>
      </c>
      <c r="C63" s="118">
        <f>IF(ROUND(B63,0)&gt;=$M$6,1,IF(ROUND(B63,0)&gt;=$M$7,2,IF(ROUND(B63,0)&gt;=$M$8,3,IF(ROUND(B63,0)&gt;=$M$9,4,IF(ROUND(B63,0)&gt;=$M$10,5,IF(ROUND(B63,0)&gt;=$M$11,6,IF(ROUND(B63,0)&gt;=$M$12,7,IF(ROUND(B63,0)&gt;=$M$13,8,9))))))))</f>
        <v>5</v>
      </c>
      <c r="D63" s="113">
        <f t="shared" si="2"/>
        <v>46.04</v>
      </c>
      <c r="E63" s="243">
        <f>'인원 입력 기능'!J62</f>
        <v>4566</v>
      </c>
      <c r="F63" s="251">
        <f t="shared" si="0"/>
        <v>1.6579039098355893E-2</v>
      </c>
      <c r="G63" s="252">
        <f t="shared" si="3"/>
        <v>150884</v>
      </c>
      <c r="H63" s="253">
        <f t="shared" si="1"/>
        <v>0.54785627142276183</v>
      </c>
      <c r="I63" s="6"/>
      <c r="K63" s="13"/>
    </row>
    <row r="64" spans="1:11" ht="21" customHeight="1" x14ac:dyDescent="0.45">
      <c r="A64" s="6"/>
      <c r="B64" s="110">
        <f>'인원 입력 기능'!G63</f>
        <v>94</v>
      </c>
      <c r="C64" s="118">
        <f>IF(ROUND(B64,0)&gt;=$M$6,1,IF(ROUND(B64,0)&gt;=$M$7,2,IF(ROUND(B64,0)&gt;=$M$8,3,IF(ROUND(B64,0)&gt;=$M$9,4,IF(ROUND(B64,0)&gt;=$M$10,5,IF(ROUND(B64,0)&gt;=$M$11,6,IF(ROUND(B64,0)&gt;=$M$12,7,IF(ROUND(B64,0)&gt;=$M$13,8,9))))))))</f>
        <v>5</v>
      </c>
      <c r="D64" s="113">
        <f t="shared" si="2"/>
        <v>44.52</v>
      </c>
      <c r="E64" s="243">
        <f>'인원 입력 기능'!J63</f>
        <v>3815</v>
      </c>
      <c r="F64" s="251">
        <f t="shared" si="0"/>
        <v>1.3852175681171208E-2</v>
      </c>
      <c r="G64" s="252">
        <f t="shared" si="3"/>
        <v>154699</v>
      </c>
      <c r="H64" s="253">
        <f t="shared" si="1"/>
        <v>0.56170844710393308</v>
      </c>
      <c r="I64" s="6"/>
      <c r="K64" s="13"/>
    </row>
    <row r="65" spans="1:11" ht="21" customHeight="1" x14ac:dyDescent="0.45">
      <c r="A65" s="6"/>
      <c r="B65" s="110">
        <f>'인원 입력 기능'!G64</f>
        <v>93</v>
      </c>
      <c r="C65" s="118">
        <f>IF(ROUND(B65,0)&gt;=$M$6,1,IF(ROUND(B65,0)&gt;=$M$7,2,IF(ROUND(B65,0)&gt;=$M$8,3,IF(ROUND(B65,0)&gt;=$M$9,4,IF(ROUND(B65,0)&gt;=$M$10,5,IF(ROUND(B65,0)&gt;=$M$11,6,IF(ROUND(B65,0)&gt;=$M$12,7,IF(ROUND(B65,0)&gt;=$M$13,8,9))))))))</f>
        <v>5</v>
      </c>
      <c r="D65" s="113">
        <f t="shared" si="2"/>
        <v>43.18</v>
      </c>
      <c r="E65" s="243">
        <f>'인원 입력 기능'!J64</f>
        <v>3565</v>
      </c>
      <c r="F65" s="251">
        <f t="shared" si="0"/>
        <v>1.2944431534305467E-2</v>
      </c>
      <c r="G65" s="252">
        <f t="shared" si="3"/>
        <v>158264</v>
      </c>
      <c r="H65" s="253">
        <f t="shared" si="1"/>
        <v>0.57465287863823855</v>
      </c>
      <c r="I65" s="6"/>
      <c r="K65" s="13"/>
    </row>
    <row r="66" spans="1:11" ht="21" customHeight="1" x14ac:dyDescent="0.45">
      <c r="A66" s="6"/>
      <c r="B66" s="110">
        <f>'인원 입력 기능'!G65</f>
        <v>92</v>
      </c>
      <c r="C66" s="118">
        <f>IF(ROUND(B66,0)&gt;=$M$6,1,IF(ROUND(B66,0)&gt;=$M$7,2,IF(ROUND(B66,0)&gt;=$M$8,3,IF(ROUND(B66,0)&gt;=$M$9,4,IF(ROUND(B66,0)&gt;=$M$10,5,IF(ROUND(B66,0)&gt;=$M$11,6,IF(ROUND(B66,0)&gt;=$M$12,7,IF(ROUND(B66,0)&gt;=$M$13,8,9))))))))</f>
        <v>5</v>
      </c>
      <c r="D66" s="113">
        <f t="shared" si="2"/>
        <v>41.9</v>
      </c>
      <c r="E66" s="243">
        <f>'인원 입력 기능'!J65</f>
        <v>3475</v>
      </c>
      <c r="F66" s="251">
        <f t="shared" si="0"/>
        <v>1.26176436414338E-2</v>
      </c>
      <c r="G66" s="252">
        <f t="shared" si="3"/>
        <v>161739</v>
      </c>
      <c r="H66" s="253">
        <f t="shared" si="1"/>
        <v>0.58727052227967236</v>
      </c>
      <c r="I66" s="6"/>
      <c r="K66" s="13"/>
    </row>
    <row r="67" spans="1:11" ht="21" customHeight="1" x14ac:dyDescent="0.45">
      <c r="A67" s="6"/>
      <c r="B67" s="110">
        <f>'인원 입력 기능'!G66</f>
        <v>91</v>
      </c>
      <c r="C67" s="118">
        <f>IF(ROUND(B67,0)&gt;=$M$6,1,IF(ROUND(B67,0)&gt;=$M$7,2,IF(ROUND(B67,0)&gt;=$M$8,3,IF(ROUND(B67,0)&gt;=$M$9,4,IF(ROUND(B67,0)&gt;=$M$10,5,IF(ROUND(B67,0)&gt;=$M$11,6,IF(ROUND(B67,0)&gt;=$M$12,7,IF(ROUND(B67,0)&gt;=$M$13,8,9))))))))</f>
        <v>5</v>
      </c>
      <c r="D67" s="113">
        <f t="shared" si="2"/>
        <v>40.49</v>
      </c>
      <c r="E67" s="243">
        <f>'인원 입력 기능'!J66</f>
        <v>4303</v>
      </c>
      <c r="F67" s="251">
        <f t="shared" si="0"/>
        <v>1.5624092255853135E-2</v>
      </c>
      <c r="G67" s="252">
        <f t="shared" si="3"/>
        <v>166042</v>
      </c>
      <c r="H67" s="253">
        <f t="shared" si="1"/>
        <v>0.60289461453552551</v>
      </c>
      <c r="I67" s="6"/>
      <c r="K67" s="13"/>
    </row>
    <row r="68" spans="1:11" ht="21" customHeight="1" x14ac:dyDescent="0.45">
      <c r="A68" s="6"/>
      <c r="B68" s="110">
        <f>'인원 입력 기능'!G67</f>
        <v>90</v>
      </c>
      <c r="C68" s="118">
        <f>IF(ROUND(B68,0)&gt;=$M$6,1,IF(ROUND(B68,0)&gt;=$M$7,2,IF(ROUND(B68,0)&gt;=$M$8,3,IF(ROUND(B68,0)&gt;=$M$9,4,IF(ROUND(B68,0)&gt;=$M$10,5,IF(ROUND(B68,0)&gt;=$M$11,6,IF(ROUND(B68,0)&gt;=$M$12,7,IF(ROUND(B68,0)&gt;=$M$13,8,9))))))))</f>
        <v>6</v>
      </c>
      <c r="D68" s="113">
        <f t="shared" si="2"/>
        <v>38.93</v>
      </c>
      <c r="E68" s="243">
        <f>'인원 입력 기능'!J67</f>
        <v>4323</v>
      </c>
      <c r="F68" s="251">
        <f t="shared" si="0"/>
        <v>1.5696711787602395E-2</v>
      </c>
      <c r="G68" s="252">
        <f t="shared" si="3"/>
        <v>170365</v>
      </c>
      <c r="H68" s="253">
        <f t="shared" si="1"/>
        <v>0.61859132632312785</v>
      </c>
      <c r="I68" s="6"/>
      <c r="K68" s="13"/>
    </row>
    <row r="69" spans="1:11" ht="21" customHeight="1" x14ac:dyDescent="0.45">
      <c r="A69" s="6"/>
      <c r="B69" s="110">
        <f>'인원 입력 기능'!G68</f>
        <v>89</v>
      </c>
      <c r="C69" s="118">
        <f>IF(ROUND(B69,0)&gt;=$M$6,1,IF(ROUND(B69,0)&gt;=$M$7,2,IF(ROUND(B69,0)&gt;=$M$8,3,IF(ROUND(B69,0)&gt;=$M$9,4,IF(ROUND(B69,0)&gt;=$M$10,5,IF(ROUND(B69,0)&gt;=$M$11,6,IF(ROUND(B69,0)&gt;=$M$12,7,IF(ROUND(B69,0)&gt;=$M$13,8,9))))))))</f>
        <v>6</v>
      </c>
      <c r="D69" s="113">
        <f t="shared" si="2"/>
        <v>37.54</v>
      </c>
      <c r="E69" s="243">
        <f>'인원 입력 기능'!J68</f>
        <v>3329</v>
      </c>
      <c r="F69" s="251">
        <f t="shared" si="0"/>
        <v>1.2087521059664208E-2</v>
      </c>
      <c r="G69" s="252">
        <f t="shared" si="3"/>
        <v>173694</v>
      </c>
      <c r="H69" s="253">
        <f t="shared" si="1"/>
        <v>0.63067884738279212</v>
      </c>
      <c r="I69" s="6"/>
      <c r="K69" s="13"/>
    </row>
    <row r="70" spans="1:11" ht="21" customHeight="1" x14ac:dyDescent="0.45">
      <c r="A70" s="6"/>
      <c r="B70" s="110">
        <f>'인원 입력 기능'!G69</f>
        <v>88</v>
      </c>
      <c r="C70" s="118">
        <f>IF(ROUND(B70,0)&gt;=$M$6,1,IF(ROUND(B70,0)&gt;=$M$7,2,IF(ROUND(B70,0)&gt;=$M$8,3,IF(ROUND(B70,0)&gt;=$M$9,4,IF(ROUND(B70,0)&gt;=$M$10,5,IF(ROUND(B70,0)&gt;=$M$11,6,IF(ROUND(B70,0)&gt;=$M$12,7,IF(ROUND(B70,0)&gt;=$M$13,8,9))))))))</f>
        <v>6</v>
      </c>
      <c r="D70" s="113">
        <f t="shared" si="2"/>
        <v>36.31</v>
      </c>
      <c r="E70" s="243">
        <f>'인원 입력 기능'!J69</f>
        <v>3452</v>
      </c>
      <c r="F70" s="251">
        <f t="shared" si="0"/>
        <v>1.2534131179922152E-2</v>
      </c>
      <c r="G70" s="252">
        <f t="shared" si="3"/>
        <v>177146</v>
      </c>
      <c r="H70" s="253">
        <f t="shared" si="1"/>
        <v>0.6432129785627142</v>
      </c>
      <c r="I70" s="6"/>
      <c r="K70" s="13"/>
    </row>
    <row r="71" spans="1:11" ht="21" customHeight="1" x14ac:dyDescent="0.45">
      <c r="A71" s="6"/>
      <c r="B71" s="110">
        <f>'인원 입력 기능'!G70</f>
        <v>87</v>
      </c>
      <c r="C71" s="118">
        <f>IF(ROUND(B71,0)&gt;=$M$6,1,IF(ROUND(B71,0)&gt;=$M$7,2,IF(ROUND(B71,0)&gt;=$M$8,3,IF(ROUND(B71,0)&gt;=$M$9,4,IF(ROUND(B71,0)&gt;=$M$10,5,IF(ROUND(B71,0)&gt;=$M$11,6,IF(ROUND(B71,0)&gt;=$M$12,7,IF(ROUND(B71,0)&gt;=$M$13,8,9))))))))</f>
        <v>6</v>
      </c>
      <c r="D71" s="113">
        <f t="shared" si="2"/>
        <v>34.99</v>
      </c>
      <c r="E71" s="243">
        <f>'인원 입력 기능'!J70</f>
        <v>3793</v>
      </c>
      <c r="F71" s="251">
        <f t="shared" ref="F71:F105" si="4">E71/$H$2</f>
        <v>1.3772294196247023E-2</v>
      </c>
      <c r="G71" s="252">
        <f t="shared" si="3"/>
        <v>180939</v>
      </c>
      <c r="H71" s="253">
        <f t="shared" ref="H71:H105" si="5">G71/$H$2</f>
        <v>0.65698527275896124</v>
      </c>
      <c r="I71" s="6"/>
      <c r="K71" s="13"/>
    </row>
    <row r="72" spans="1:11" ht="21" customHeight="1" x14ac:dyDescent="0.45">
      <c r="A72" s="6"/>
      <c r="B72" s="110">
        <f>'인원 입력 기능'!G71</f>
        <v>86</v>
      </c>
      <c r="C72" s="118">
        <f>IF(ROUND(B72,0)&gt;=$M$6,1,IF(ROUND(B72,0)&gt;=$M$7,2,IF(ROUND(B72,0)&gt;=$M$8,3,IF(ROUND(B72,0)&gt;=$M$9,4,IF(ROUND(B72,0)&gt;=$M$10,5,IF(ROUND(B72,0)&gt;=$M$11,6,IF(ROUND(B72,0)&gt;=$M$12,7,IF(ROUND(B72,0)&gt;=$M$13,8,9))))))))</f>
        <v>6</v>
      </c>
      <c r="D72" s="113">
        <f t="shared" ref="D72:D105" si="6">ROUND(100*(1-(G71+G72)/2/$H$2),2)</f>
        <v>33.39</v>
      </c>
      <c r="E72" s="243">
        <f>'인원 입력 기능'!J71</f>
        <v>4997</v>
      </c>
      <c r="F72" s="251">
        <f t="shared" si="4"/>
        <v>1.814399000755243E-2</v>
      </c>
      <c r="G72" s="252">
        <f t="shared" ref="G72:G80" si="7">E72+G71</f>
        <v>185936</v>
      </c>
      <c r="H72" s="253">
        <f t="shared" si="5"/>
        <v>0.67512926276651364</v>
      </c>
      <c r="I72" s="6"/>
      <c r="K72" s="13"/>
    </row>
    <row r="73" spans="1:11" ht="21" customHeight="1" x14ac:dyDescent="0.45">
      <c r="A73" s="6"/>
      <c r="B73" s="110">
        <f>'인원 입력 기능'!G72</f>
        <v>85</v>
      </c>
      <c r="C73" s="118">
        <f>IF(ROUND(B73,0)&gt;=$M$6,1,IF(ROUND(B73,0)&gt;=$M$7,2,IF(ROUND(B73,0)&gt;=$M$8,3,IF(ROUND(B73,0)&gt;=$M$9,4,IF(ROUND(B73,0)&gt;=$M$10,5,IF(ROUND(B73,0)&gt;=$M$11,6,IF(ROUND(B73,0)&gt;=$M$12,7,IF(ROUND(B73,0)&gt;=$M$13,8,9))))))))</f>
        <v>6</v>
      </c>
      <c r="D73" s="113">
        <f t="shared" si="6"/>
        <v>31.73</v>
      </c>
      <c r="E73" s="243">
        <f>'인원 입력 기능'!J72</f>
        <v>4177</v>
      </c>
      <c r="F73" s="251">
        <f t="shared" si="4"/>
        <v>1.5166589205832802E-2</v>
      </c>
      <c r="G73" s="252">
        <f t="shared" si="7"/>
        <v>190113</v>
      </c>
      <c r="H73" s="253">
        <f t="shared" si="5"/>
        <v>0.69029585197234644</v>
      </c>
      <c r="I73" s="6"/>
      <c r="K73" s="13"/>
    </row>
    <row r="74" spans="1:11" ht="21" customHeight="1" x14ac:dyDescent="0.45">
      <c r="A74" s="6"/>
      <c r="B74" s="110">
        <f>'인원 입력 기능'!G73</f>
        <v>84</v>
      </c>
      <c r="C74" s="118">
        <f>IF(ROUND(B74,0)&gt;=$M$6,1,IF(ROUND(B74,0)&gt;=$M$7,2,IF(ROUND(B74,0)&gt;=$M$8,3,IF(ROUND(B74,0)&gt;=$M$9,4,IF(ROUND(B74,0)&gt;=$M$10,5,IF(ROUND(B74,0)&gt;=$M$11,6,IF(ROUND(B74,0)&gt;=$M$12,7,IF(ROUND(B74,0)&gt;=$M$13,8,9))))))))</f>
        <v>6</v>
      </c>
      <c r="D74" s="113">
        <f t="shared" si="6"/>
        <v>30.28</v>
      </c>
      <c r="E74" s="243">
        <f>'인원 입력 기능'!J73</f>
        <v>3789</v>
      </c>
      <c r="F74" s="251">
        <f t="shared" si="4"/>
        <v>1.3757770289897171E-2</v>
      </c>
      <c r="G74" s="252">
        <f t="shared" si="7"/>
        <v>193902</v>
      </c>
      <c r="H74" s="253">
        <f t="shared" si="5"/>
        <v>0.70405362226224366</v>
      </c>
      <c r="I74" s="6"/>
      <c r="K74" s="13"/>
    </row>
    <row r="75" spans="1:11" ht="21" customHeight="1" x14ac:dyDescent="0.45">
      <c r="A75" s="6"/>
      <c r="B75" s="110">
        <f>'인원 입력 기능'!G74</f>
        <v>83</v>
      </c>
      <c r="C75" s="118">
        <f>IF(ROUND(B75,0)&gt;=$M$6,1,IF(ROUND(B75,0)&gt;=$M$7,2,IF(ROUND(B75,0)&gt;=$M$8,3,IF(ROUND(B75,0)&gt;=$M$9,4,IF(ROUND(B75,0)&gt;=$M$10,5,IF(ROUND(B75,0)&gt;=$M$11,6,IF(ROUND(B75,0)&gt;=$M$12,7,IF(ROUND(B75,0)&gt;=$M$13,8,9))))))))</f>
        <v>6</v>
      </c>
      <c r="D75" s="113">
        <f t="shared" si="6"/>
        <v>28.8</v>
      </c>
      <c r="E75" s="243">
        <f>'인원 입력 기능'!J74</f>
        <v>4388</v>
      </c>
      <c r="F75" s="251">
        <f t="shared" si="4"/>
        <v>1.5932725265787488E-2</v>
      </c>
      <c r="G75" s="252">
        <f t="shared" si="7"/>
        <v>198290</v>
      </c>
      <c r="H75" s="253">
        <f t="shared" si="5"/>
        <v>0.71998634752803115</v>
      </c>
      <c r="I75" s="6"/>
      <c r="K75" s="13"/>
    </row>
    <row r="76" spans="1:11" ht="21" customHeight="1" x14ac:dyDescent="0.45">
      <c r="A76" s="6"/>
      <c r="B76" s="110">
        <f>'인원 입력 기능'!G75</f>
        <v>82</v>
      </c>
      <c r="C76" s="118">
        <f>IF(ROUND(B76,0)&gt;=$M$6,1,IF(ROUND(B76,0)&gt;=$M$7,2,IF(ROUND(B76,0)&gt;=$M$8,3,IF(ROUND(B76,0)&gt;=$M$9,4,IF(ROUND(B76,0)&gt;=$M$10,5,IF(ROUND(B76,0)&gt;=$M$11,6,IF(ROUND(B76,0)&gt;=$M$12,7,IF(ROUND(B76,0)&gt;=$M$13,8,9))))))))</f>
        <v>6</v>
      </c>
      <c r="D76" s="113">
        <f t="shared" si="6"/>
        <v>26.5</v>
      </c>
      <c r="E76" s="243">
        <f>'인원 입력 기능'!J75</f>
        <v>8277</v>
      </c>
      <c r="F76" s="251">
        <f t="shared" si="4"/>
        <v>3.0053593214430952E-2</v>
      </c>
      <c r="G76" s="252">
        <f t="shared" si="7"/>
        <v>206567</v>
      </c>
      <c r="H76" s="253">
        <f t="shared" si="5"/>
        <v>0.75003994074246205</v>
      </c>
      <c r="I76" s="6"/>
      <c r="K76" s="13"/>
    </row>
    <row r="77" spans="1:11" ht="21" customHeight="1" x14ac:dyDescent="0.45">
      <c r="A77" s="6"/>
      <c r="B77" s="110">
        <f>'인원 입력 기능'!G76</f>
        <v>81</v>
      </c>
      <c r="C77" s="118">
        <f>IF(ROUND(B77,0)&gt;=$M$6,1,IF(ROUND(B77,0)&gt;=$M$7,2,IF(ROUND(B77,0)&gt;=$M$8,3,IF(ROUND(B77,0)&gt;=$M$9,4,IF(ROUND(B77,0)&gt;=$M$10,5,IF(ROUND(B77,0)&gt;=$M$11,6,IF(ROUND(B77,0)&gt;=$M$12,7,IF(ROUND(B77,0)&gt;=$M$13,8,9))))))))</f>
        <v>6</v>
      </c>
      <c r="D77" s="113">
        <f t="shared" si="6"/>
        <v>23.83</v>
      </c>
      <c r="E77" s="243">
        <f>'인원 입력 기능'!J76</f>
        <v>6423</v>
      </c>
      <c r="F77" s="251">
        <f t="shared" si="4"/>
        <v>2.3321762621274618E-2</v>
      </c>
      <c r="G77" s="252">
        <f t="shared" si="7"/>
        <v>212990</v>
      </c>
      <c r="H77" s="253">
        <f t="shared" si="5"/>
        <v>0.77336170336373666</v>
      </c>
      <c r="I77" s="6"/>
      <c r="K77" s="13"/>
    </row>
    <row r="78" spans="1:11" ht="21" customHeight="1" x14ac:dyDescent="0.45">
      <c r="A78" s="6"/>
      <c r="B78" s="110">
        <f>'인원 입력 기능'!G77</f>
        <v>80</v>
      </c>
      <c r="C78" s="118">
        <f>IF(ROUND(B78,0)&gt;=$M$6,1,IF(ROUND(B78,0)&gt;=$M$7,2,IF(ROUND(B78,0)&gt;=$M$8,3,IF(ROUND(B78,0)&gt;=$M$9,4,IF(ROUND(B78,0)&gt;=$M$10,5,IF(ROUND(B78,0)&gt;=$M$11,6,IF(ROUND(B78,0)&gt;=$M$12,7,IF(ROUND(B78,0)&gt;=$M$13,8,9))))))))</f>
        <v>7</v>
      </c>
      <c r="D78" s="113">
        <f t="shared" si="6"/>
        <v>21.82</v>
      </c>
      <c r="E78" s="243">
        <f>'인원 입력 기능'!J77</f>
        <v>4640</v>
      </c>
      <c r="F78" s="251">
        <f t="shared" si="4"/>
        <v>1.6847731365828154E-2</v>
      </c>
      <c r="G78" s="252">
        <f t="shared" si="7"/>
        <v>217630</v>
      </c>
      <c r="H78" s="253">
        <f t="shared" si="5"/>
        <v>0.79020943472956484</v>
      </c>
      <c r="I78" s="6"/>
      <c r="K78" s="13"/>
    </row>
    <row r="79" spans="1:11" ht="21" customHeight="1" x14ac:dyDescent="0.45">
      <c r="A79" s="6"/>
      <c r="B79" s="110">
        <f>'인원 입력 기능'!G78</f>
        <v>79</v>
      </c>
      <c r="C79" s="118">
        <f>IF(ROUND(B79,0)&gt;=$M$6,1,IF(ROUND(B79,0)&gt;=$M$7,2,IF(ROUND(B79,0)&gt;=$M$8,3,IF(ROUND(B79,0)&gt;=$M$9,4,IF(ROUND(B79,0)&gt;=$M$10,5,IF(ROUND(B79,0)&gt;=$M$11,6,IF(ROUND(B79,0)&gt;=$M$12,7,IF(ROUND(B79,0)&gt;=$M$13,8,9))))))))</f>
        <v>7</v>
      </c>
      <c r="D79" s="113">
        <f t="shared" si="6"/>
        <v>19.68</v>
      </c>
      <c r="E79" s="243">
        <f>'인원 입력 기능'!J78</f>
        <v>7145</v>
      </c>
      <c r="F79" s="251">
        <f t="shared" si="4"/>
        <v>2.5943327717422877E-2</v>
      </c>
      <c r="G79" s="252">
        <f t="shared" si="7"/>
        <v>224775</v>
      </c>
      <c r="H79" s="253">
        <f t="shared" si="5"/>
        <v>0.81615276244698776</v>
      </c>
      <c r="I79" s="6"/>
      <c r="K79" s="13"/>
    </row>
    <row r="80" spans="1:11" ht="21" customHeight="1" x14ac:dyDescent="0.45">
      <c r="A80" s="6"/>
      <c r="B80" s="110">
        <f>'인원 입력 기능'!G79</f>
        <v>78</v>
      </c>
      <c r="C80" s="118">
        <f>IF(ROUND(B80,0)&gt;=$M$6,1,IF(ROUND(B80,0)&gt;=$M$7,2,IF(ROUND(B80,0)&gt;=$M$8,3,IF(ROUND(B80,0)&gt;=$M$9,4,IF(ROUND(B80,0)&gt;=$M$10,5,IF(ROUND(B80,0)&gt;=$M$11,6,IF(ROUND(B80,0)&gt;=$M$12,7,IF(ROUND(B80,0)&gt;=$M$13,8,9))))))))</f>
        <v>7</v>
      </c>
      <c r="D80" s="113">
        <f t="shared" si="6"/>
        <v>16.52</v>
      </c>
      <c r="E80" s="243">
        <f>'인원 입력 기능'!J79</f>
        <v>10262</v>
      </c>
      <c r="F80" s="251">
        <f t="shared" si="4"/>
        <v>3.7261081740544939E-2</v>
      </c>
      <c r="G80" s="252">
        <f t="shared" si="7"/>
        <v>235037</v>
      </c>
      <c r="H80" s="253">
        <f t="shared" si="5"/>
        <v>0.85341384418753263</v>
      </c>
      <c r="I80" s="6"/>
      <c r="K80" s="13"/>
    </row>
    <row r="81" spans="1:11" ht="21" customHeight="1" x14ac:dyDescent="0.45">
      <c r="A81" s="6"/>
      <c r="B81" s="110">
        <f>'인원 입력 기능'!G80</f>
        <v>77</v>
      </c>
      <c r="C81" s="118">
        <f>IF(ROUND(B81,0)&gt;=$M$6,1,IF(ROUND(B81,0)&gt;=$M$7,2,IF(ROUND(B81,0)&gt;=$M$8,3,IF(ROUND(B81,0)&gt;=$M$9,4,IF(ROUND(B81,0)&gt;=$M$10,5,IF(ROUND(B81,0)&gt;=$M$11,6,IF(ROUND(B81,0)&gt;=$M$12,7,IF(ROUND(B81,0)&gt;=$M$13,8,9))))))))</f>
        <v>7</v>
      </c>
      <c r="D81" s="113">
        <f t="shared" si="6"/>
        <v>11.58</v>
      </c>
      <c r="E81" s="243">
        <f>'인원 입력 기능'!J80</f>
        <v>16934</v>
      </c>
      <c r="F81" s="251">
        <f t="shared" si="4"/>
        <v>6.1486957532097833E-2</v>
      </c>
      <c r="G81" s="252">
        <f>E81+G80</f>
        <v>251971</v>
      </c>
      <c r="H81" s="253">
        <f t="shared" si="5"/>
        <v>0.91490080171963051</v>
      </c>
      <c r="I81" s="6"/>
      <c r="K81" s="13"/>
    </row>
    <row r="82" spans="1:11" ht="21" customHeight="1" x14ac:dyDescent="0.45">
      <c r="A82" s="6"/>
      <c r="B82" s="110">
        <f>'인원 입력 기능'!G81</f>
        <v>76</v>
      </c>
      <c r="C82" s="118">
        <f>IF(ROUND(B82,0)&gt;=$M$6,1,IF(ROUND(B82,0)&gt;=$M$7,2,IF(ROUND(B82,0)&gt;=$M$8,3,IF(ROUND(B82,0)&gt;=$M$9,4,IF(ROUND(B82,0)&gt;=$M$10,5,IF(ROUND(B82,0)&gt;=$M$11,6,IF(ROUND(B82,0)&gt;=$M$12,7,IF(ROUND(B82,0)&gt;=$M$13,8,9))))))))</f>
        <v>8</v>
      </c>
      <c r="D82" s="113">
        <f t="shared" si="6"/>
        <v>7.46</v>
      </c>
      <c r="E82" s="243">
        <f>'인원 입력 기능'!J81</f>
        <v>5778</v>
      </c>
      <c r="F82" s="251">
        <f t="shared" si="4"/>
        <v>2.0979782722361007E-2</v>
      </c>
      <c r="G82" s="252">
        <f t="shared" ref="G82:G86" si="8">E82+G81</f>
        <v>257749</v>
      </c>
      <c r="H82" s="253">
        <f t="shared" si="5"/>
        <v>0.93588058444199151</v>
      </c>
      <c r="I82" s="6"/>
      <c r="K82" s="13"/>
    </row>
    <row r="83" spans="1:11" ht="21" customHeight="1" x14ac:dyDescent="0.45">
      <c r="A83" s="6"/>
      <c r="B83" s="110">
        <f>'인원 입력 기능'!G82</f>
        <v>75</v>
      </c>
      <c r="C83" s="118">
        <f>IF(ROUND(B83,0)&gt;=$M$6,1,IF(ROUND(B83,0)&gt;=$M$7,2,IF(ROUND(B83,0)&gt;=$M$8,3,IF(ROUND(B83,0)&gt;=$M$9,4,IF(ROUND(B83,0)&gt;=$M$10,5,IF(ROUND(B83,0)&gt;=$M$11,6,IF(ROUND(B83,0)&gt;=$M$12,7,IF(ROUND(B83,0)&gt;=$M$13,8,9))))))))</f>
        <v>8</v>
      </c>
      <c r="D83" s="113">
        <f t="shared" si="6"/>
        <v>5.84</v>
      </c>
      <c r="E83" s="243">
        <f>'인원 입력 기능'!J82</f>
        <v>3166</v>
      </c>
      <c r="F83" s="251">
        <f t="shared" si="4"/>
        <v>1.1495671875907745E-2</v>
      </c>
      <c r="G83" s="252">
        <f t="shared" si="8"/>
        <v>260915</v>
      </c>
      <c r="H83" s="253">
        <f t="shared" si="5"/>
        <v>0.94737625631789923</v>
      </c>
      <c r="I83" s="6"/>
      <c r="K83" s="13"/>
    </row>
    <row r="84" spans="1:11" ht="21" customHeight="1" x14ac:dyDescent="0.45">
      <c r="A84" s="6"/>
      <c r="B84" s="110">
        <f>'인원 입력 기능'!G83</f>
        <v>74</v>
      </c>
      <c r="C84" s="118">
        <f>IF(ROUND(B84,0)&gt;=$M$6,1,IF(ROUND(B84,0)&gt;=$M$7,2,IF(ROUND(B84,0)&gt;=$M$8,3,IF(ROUND(B84,0)&gt;=$M$9,4,IF(ROUND(B84,0)&gt;=$M$10,5,IF(ROUND(B84,0)&gt;=$M$11,6,IF(ROUND(B84,0)&gt;=$M$12,7,IF(ROUND(B84,0)&gt;=$M$13,8,9))))))))</f>
        <v>8</v>
      </c>
      <c r="D84" s="113">
        <f t="shared" si="6"/>
        <v>4.6100000000000003</v>
      </c>
      <c r="E84" s="243">
        <f>'인원 입력 기능'!J83</f>
        <v>3604</v>
      </c>
      <c r="F84" s="251">
        <f t="shared" si="4"/>
        <v>1.3086039621216522E-2</v>
      </c>
      <c r="G84" s="252">
        <f t="shared" si="8"/>
        <v>264519</v>
      </c>
      <c r="H84" s="253">
        <f t="shared" si="5"/>
        <v>0.96046229593911581</v>
      </c>
      <c r="I84" s="6"/>
      <c r="K84" s="13"/>
    </row>
    <row r="85" spans="1:11" ht="21" customHeight="1" x14ac:dyDescent="0.45">
      <c r="A85" s="6"/>
      <c r="B85" s="110">
        <f>'인원 입력 기능'!G84</f>
        <v>73</v>
      </c>
      <c r="C85" s="118">
        <f>IF(ROUND(B85,0)&gt;=$M$6,1,IF(ROUND(B85,0)&gt;=$M$7,2,IF(ROUND(B85,0)&gt;=$M$8,3,IF(ROUND(B85,0)&gt;=$M$9,4,IF(ROUND(B85,0)&gt;=$M$10,5,IF(ROUND(B85,0)&gt;=$M$11,6,IF(ROUND(B85,0)&gt;=$M$12,7,IF(ROUND(B85,0)&gt;=$M$13,8,9))))))))</f>
        <v>9</v>
      </c>
      <c r="D85" s="113">
        <f t="shared" si="6"/>
        <v>3.32</v>
      </c>
      <c r="E85" s="243">
        <f>'인원 입력 기능'!J84</f>
        <v>3469</v>
      </c>
      <c r="F85" s="251">
        <f t="shared" si="4"/>
        <v>1.2595857781909022E-2</v>
      </c>
      <c r="G85" s="252">
        <f t="shared" si="8"/>
        <v>267988</v>
      </c>
      <c r="H85" s="253">
        <f t="shared" si="5"/>
        <v>0.97305815372102478</v>
      </c>
      <c r="I85" s="6"/>
      <c r="K85" s="13"/>
    </row>
    <row r="86" spans="1:11" ht="21" customHeight="1" x14ac:dyDescent="0.45">
      <c r="A86" s="6"/>
      <c r="B86" s="110">
        <f>'인원 입력 기능'!G85</f>
        <v>72</v>
      </c>
      <c r="C86" s="118">
        <f>IF(ROUND(B86,0)&gt;=$M$6,1,IF(ROUND(B86,0)&gt;=$M$7,2,IF(ROUND(B86,0)&gt;=$M$8,3,IF(ROUND(B86,0)&gt;=$M$9,4,IF(ROUND(B86,0)&gt;=$M$10,5,IF(ROUND(B86,0)&gt;=$M$11,6,IF(ROUND(B86,0)&gt;=$M$12,7,IF(ROUND(B86,0)&gt;=$M$13,8,9))))))))</f>
        <v>9</v>
      </c>
      <c r="D86" s="113">
        <f t="shared" si="6"/>
        <v>2.37</v>
      </c>
      <c r="E86" s="243">
        <f>'인원 입력 기능'!J85</f>
        <v>1777</v>
      </c>
      <c r="F86" s="251">
        <f t="shared" si="4"/>
        <v>6.4522453959216875E-3</v>
      </c>
      <c r="G86" s="252">
        <f t="shared" si="8"/>
        <v>269765</v>
      </c>
      <c r="H86" s="253">
        <f t="shared" si="5"/>
        <v>0.97951039911694648</v>
      </c>
      <c r="I86" s="6"/>
      <c r="K86" s="13"/>
    </row>
    <row r="87" spans="1:11" ht="21" customHeight="1" x14ac:dyDescent="0.45">
      <c r="A87" s="6"/>
      <c r="B87" s="110">
        <f>'인원 입력 기능'!G86</f>
        <v>71</v>
      </c>
      <c r="C87" s="118">
        <f>IF(ROUND(B87,0)&gt;=$M$6,1,IF(ROUND(B87,0)&gt;=$M$7,2,IF(ROUND(B87,0)&gt;=$M$8,3,IF(ROUND(B87,0)&gt;=$M$9,4,IF(ROUND(B87,0)&gt;=$M$10,5,IF(ROUND(B87,0)&gt;=$M$11,6,IF(ROUND(B87,0)&gt;=$M$12,7,IF(ROUND(B87,0)&gt;=$M$13,8,9))))))))</f>
        <v>9</v>
      </c>
      <c r="D87" s="113">
        <f t="shared" si="6"/>
        <v>1.84</v>
      </c>
      <c r="E87" s="243">
        <f>'인원 입력 기능'!J86</f>
        <v>1163</v>
      </c>
      <c r="F87" s="251">
        <f t="shared" si="4"/>
        <v>4.2228257712194272E-3</v>
      </c>
      <c r="G87" s="252">
        <f t="shared" ref="G87:G89" si="9">E87+G86</f>
        <v>270928</v>
      </c>
      <c r="H87" s="253">
        <f t="shared" si="5"/>
        <v>0.98373322488816595</v>
      </c>
      <c r="I87" s="6"/>
      <c r="K87" s="13"/>
    </row>
    <row r="88" spans="1:11" ht="21" customHeight="1" x14ac:dyDescent="0.45">
      <c r="A88" s="6"/>
      <c r="B88" s="110">
        <f>'인원 입력 기능'!G87</f>
        <v>70</v>
      </c>
      <c r="C88" s="118">
        <f>IF(ROUND(B88,0)&gt;=$M$6,1,IF(ROUND(B88,0)&gt;=$M$7,2,IF(ROUND(B88,0)&gt;=$M$8,3,IF(ROUND(B88,0)&gt;=$M$9,4,IF(ROUND(B88,0)&gt;=$M$10,5,IF(ROUND(B88,0)&gt;=$M$11,6,IF(ROUND(B88,0)&gt;=$M$12,7,IF(ROUND(B88,0)&gt;=$M$13,8,9))))))))</f>
        <v>9</v>
      </c>
      <c r="D88" s="113">
        <f t="shared" si="6"/>
        <v>1.45</v>
      </c>
      <c r="E88" s="211">
        <f>'인원 입력 기능'!J87</f>
        <v>999</v>
      </c>
      <c r="F88" s="219">
        <f t="shared" si="4"/>
        <v>3.6273456108755009E-3</v>
      </c>
      <c r="G88" s="220">
        <f t="shared" si="9"/>
        <v>271927</v>
      </c>
      <c r="H88" s="221">
        <f t="shared" si="5"/>
        <v>0.98736057049904147</v>
      </c>
      <c r="I88" s="6"/>
      <c r="K88" s="13"/>
    </row>
    <row r="89" spans="1:11" ht="21" customHeight="1" x14ac:dyDescent="0.45">
      <c r="A89" s="6"/>
      <c r="B89" s="110">
        <f>'인원 입력 기능'!G88</f>
        <v>69</v>
      </c>
      <c r="C89" s="118">
        <f>IF(ROUND(B89,0)&gt;=$M$6,1,IF(ROUND(B89,0)&gt;=$M$7,2,IF(ROUND(B89,0)&gt;=$M$8,3,IF(ROUND(B89,0)&gt;=$M$9,4,IF(ROUND(B89,0)&gt;=$M$10,5,IF(ROUND(B89,0)&gt;=$M$11,6,IF(ROUND(B89,0)&gt;=$M$12,7,IF(ROUND(B89,0)&gt;=$M$13,8,9))))))))</f>
        <v>9</v>
      </c>
      <c r="D89" s="113">
        <f t="shared" si="6"/>
        <v>1.17</v>
      </c>
      <c r="E89" s="211">
        <f>'인원 입력 기능'!J88</f>
        <v>538</v>
      </c>
      <c r="F89" s="219">
        <f t="shared" si="4"/>
        <v>1.9534654040550747E-3</v>
      </c>
      <c r="G89" s="220">
        <f t="shared" si="9"/>
        <v>272465</v>
      </c>
      <c r="H89" s="221">
        <f t="shared" si="5"/>
        <v>0.98931403590309652</v>
      </c>
      <c r="I89" s="6"/>
      <c r="K89" s="13"/>
    </row>
    <row r="90" spans="1:11" ht="21" customHeight="1" x14ac:dyDescent="0.45">
      <c r="A90" s="6"/>
      <c r="B90" s="110">
        <f>'인원 입력 기능'!G89</f>
        <v>68</v>
      </c>
      <c r="C90" s="118">
        <f>IF(ROUND(B90,0)&gt;=$M$6,1,IF(ROUND(B90,0)&gt;=$M$7,2,IF(ROUND(B90,0)&gt;=$M$8,3,IF(ROUND(B90,0)&gt;=$M$9,4,IF(ROUND(B90,0)&gt;=$M$10,5,IF(ROUND(B90,0)&gt;=$M$11,6,IF(ROUND(B90,0)&gt;=$M$12,7,IF(ROUND(B90,0)&gt;=$M$13,8,9))))))))</f>
        <v>9</v>
      </c>
      <c r="D90" s="113">
        <f t="shared" si="6"/>
        <v>0.94</v>
      </c>
      <c r="E90" s="211">
        <f>'인원 입력 기능'!J89</f>
        <v>728</v>
      </c>
      <c r="F90" s="219">
        <f t="shared" si="4"/>
        <v>2.6433509556730377E-3</v>
      </c>
      <c r="G90" s="220">
        <f t="shared" ref="G90:G96" si="10">E90+G89</f>
        <v>273193</v>
      </c>
      <c r="H90" s="221">
        <f t="shared" si="5"/>
        <v>0.99195738685876955</v>
      </c>
      <c r="I90" s="6"/>
      <c r="K90" s="13"/>
    </row>
    <row r="91" spans="1:11" ht="21" customHeight="1" x14ac:dyDescent="0.45">
      <c r="A91" s="6"/>
      <c r="B91" s="110">
        <f>'인원 입력 기능'!G90</f>
        <v>67</v>
      </c>
      <c r="C91" s="118">
        <f>IF(ROUND(B91,0)&gt;=$M$6,1,IF(ROUND(B91,0)&gt;=$M$7,2,IF(ROUND(B91,0)&gt;=$M$8,3,IF(ROUND(B91,0)&gt;=$M$9,4,IF(ROUND(B91,0)&gt;=$M$10,5,IF(ROUND(B91,0)&gt;=$M$11,6,IF(ROUND(B91,0)&gt;=$M$12,7,IF(ROUND(B91,0)&gt;=$M$13,8,9))))))))</f>
        <v>9</v>
      </c>
      <c r="D91" s="113">
        <f t="shared" si="6"/>
        <v>0.65</v>
      </c>
      <c r="E91" s="211">
        <f>'인원 입력 기능'!J90</f>
        <v>831</v>
      </c>
      <c r="F91" s="219">
        <f t="shared" si="4"/>
        <v>3.0173415441817233E-3</v>
      </c>
      <c r="G91" s="220">
        <f t="shared" si="10"/>
        <v>274024</v>
      </c>
      <c r="H91" s="221">
        <f t="shared" si="5"/>
        <v>0.9949747284029512</v>
      </c>
      <c r="I91" s="6"/>
      <c r="K91" s="13"/>
    </row>
    <row r="92" spans="1:11" ht="21" customHeight="1" x14ac:dyDescent="0.45">
      <c r="A92" s="6"/>
      <c r="B92" s="110">
        <f>'인원 입력 기능'!G91</f>
        <v>66</v>
      </c>
      <c r="C92" s="118">
        <f>IF(ROUND(B92,0)&gt;=$M$6,1,IF(ROUND(B92,0)&gt;=$M$7,2,IF(ROUND(B92,0)&gt;=$M$8,3,IF(ROUND(B92,0)&gt;=$M$9,4,IF(ROUND(B92,0)&gt;=$M$10,5,IF(ROUND(B92,0)&gt;=$M$11,6,IF(ROUND(B92,0)&gt;=$M$12,7,IF(ROUND(B92,0)&gt;=$M$13,8,9))))))))</f>
        <v>9</v>
      </c>
      <c r="D92" s="113">
        <f t="shared" si="6"/>
        <v>0.48</v>
      </c>
      <c r="E92" s="211">
        <f>'인원 입력 기능'!J91</f>
        <v>97</v>
      </c>
      <c r="F92" s="219">
        <f t="shared" si="4"/>
        <v>3.5220472898390753E-4</v>
      </c>
      <c r="G92" s="220">
        <f t="shared" si="10"/>
        <v>274121</v>
      </c>
      <c r="H92" s="221">
        <f t="shared" si="5"/>
        <v>0.99532693313193521</v>
      </c>
      <c r="I92" s="6"/>
      <c r="K92" s="13"/>
    </row>
    <row r="93" spans="1:11" ht="21" customHeight="1" thickBot="1" x14ac:dyDescent="0.5">
      <c r="A93" s="6"/>
      <c r="B93" s="111">
        <f>'인원 입력 기능'!G92</f>
        <v>65</v>
      </c>
      <c r="C93" s="119">
        <f>IF(ROUND(B93,0)&gt;=$M$6,1,IF(ROUND(B93,0)&gt;=$M$7,2,IF(ROUND(B93,0)&gt;=$M$8,3,IF(ROUND(B93,0)&gt;=$M$9,4,IF(ROUND(B93,0)&gt;=$M$10,5,IF(ROUND(B93,0)&gt;=$M$11,6,IF(ROUND(B93,0)&gt;=$M$12,7,IF(ROUND(B93,0)&gt;=$M$13,8,9))))))))</f>
        <v>9</v>
      </c>
      <c r="D93" s="135">
        <f t="shared" si="6"/>
        <v>0.23</v>
      </c>
      <c r="E93" s="215">
        <f>'인원 입력 기능'!J92</f>
        <v>1287</v>
      </c>
      <c r="F93" s="222">
        <f t="shared" si="4"/>
        <v>4.6730668680648344E-3</v>
      </c>
      <c r="G93" s="223">
        <f t="shared" si="10"/>
        <v>275408</v>
      </c>
      <c r="H93" s="224">
        <f t="shared" si="5"/>
        <v>1</v>
      </c>
      <c r="I93" s="6"/>
      <c r="K93" s="13"/>
    </row>
    <row r="94" spans="1:11" ht="21" hidden="1" customHeight="1" x14ac:dyDescent="0.45">
      <c r="A94" s="6"/>
      <c r="B94" s="112">
        <f>'인원 입력 기능'!G93</f>
        <v>0</v>
      </c>
      <c r="C94" s="122">
        <f>IF(ROUND(B94,0)&gt;=$M$6,1,IF(ROUND(B94,0)&gt;=$M$7,2,IF(ROUND(B94,0)&gt;=$M$8,3,IF(ROUND(B94,0)&gt;=$M$9,4,IF(ROUND(B94,0)&gt;=$M$10,5,IF(ROUND(B94,0)&gt;=$M$11,6,IF(ROUND(B94,0)&gt;=$M$12,7,IF(ROUND(B94,0)&gt;=$M$13,8,9))))))))</f>
        <v>9</v>
      </c>
      <c r="D94" s="134">
        <f t="shared" si="6"/>
        <v>0</v>
      </c>
      <c r="E94" s="217">
        <f>'인원 입력 기능'!J93</f>
        <v>0</v>
      </c>
      <c r="F94" s="212">
        <f t="shared" si="4"/>
        <v>0</v>
      </c>
      <c r="G94" s="226">
        <f t="shared" si="10"/>
        <v>275408</v>
      </c>
      <c r="H94" s="227">
        <f t="shared" si="5"/>
        <v>1</v>
      </c>
      <c r="I94" s="6"/>
      <c r="K94" s="13"/>
    </row>
    <row r="95" spans="1:11" ht="21" hidden="1" customHeight="1" x14ac:dyDescent="0.45">
      <c r="A95" s="6"/>
      <c r="B95" s="110">
        <f>'인원 입력 기능'!G94</f>
        <v>0</v>
      </c>
      <c r="C95" s="118">
        <f>IF(ROUND(B95,0)&gt;=$M$6,1,IF(ROUND(B95,0)&gt;=$M$7,2,IF(ROUND(B95,0)&gt;=$M$8,3,IF(ROUND(B95,0)&gt;=$M$9,4,IF(ROUND(B95,0)&gt;=$M$10,5,IF(ROUND(B95,0)&gt;=$M$11,6,IF(ROUND(B95,0)&gt;=$M$12,7,IF(ROUND(B95,0)&gt;=$M$13,8,9))))))))</f>
        <v>9</v>
      </c>
      <c r="D95" s="113">
        <f t="shared" si="6"/>
        <v>0</v>
      </c>
      <c r="E95" s="211">
        <f>'인원 입력 기능'!J94</f>
        <v>0</v>
      </c>
      <c r="F95" s="219">
        <f t="shared" si="4"/>
        <v>0</v>
      </c>
      <c r="G95" s="220">
        <f t="shared" si="10"/>
        <v>275408</v>
      </c>
      <c r="H95" s="221">
        <f t="shared" si="5"/>
        <v>1</v>
      </c>
      <c r="I95" s="6"/>
      <c r="K95" s="13"/>
    </row>
    <row r="96" spans="1:11" ht="21" hidden="1" customHeight="1" x14ac:dyDescent="0.45">
      <c r="A96" s="6"/>
      <c r="B96" s="110">
        <f>'인원 입력 기능'!G95</f>
        <v>0</v>
      </c>
      <c r="C96" s="118">
        <f>IF(ROUND(B96,0)&gt;=$M$6,1,IF(ROUND(B96,0)&gt;=$M$7,2,IF(ROUND(B96,0)&gt;=$M$8,3,IF(ROUND(B96,0)&gt;=$M$9,4,IF(ROUND(B96,0)&gt;=$M$10,5,IF(ROUND(B96,0)&gt;=$M$11,6,IF(ROUND(B96,0)&gt;=$M$12,7,IF(ROUND(B96,0)&gt;=$M$13,8,9))))))))</f>
        <v>9</v>
      </c>
      <c r="D96" s="113">
        <f t="shared" si="6"/>
        <v>0</v>
      </c>
      <c r="E96" s="211">
        <f>'인원 입력 기능'!J95</f>
        <v>0</v>
      </c>
      <c r="F96" s="219">
        <f t="shared" si="4"/>
        <v>0</v>
      </c>
      <c r="G96" s="220">
        <f t="shared" si="10"/>
        <v>275408</v>
      </c>
      <c r="H96" s="221">
        <f t="shared" si="5"/>
        <v>1</v>
      </c>
      <c r="I96" s="6"/>
      <c r="K96" s="13"/>
    </row>
    <row r="97" spans="1:11" ht="21" hidden="1" customHeight="1" x14ac:dyDescent="0.45">
      <c r="A97" s="6"/>
      <c r="B97" s="110">
        <f>'인원 입력 기능'!G96</f>
        <v>0</v>
      </c>
      <c r="C97" s="118">
        <f>IF(ROUND(B97,0)&gt;=$M$6,1,IF(ROUND(B97,0)&gt;=$M$7,2,IF(ROUND(B97,0)&gt;=$M$8,3,IF(ROUND(B97,0)&gt;=$M$9,4,IF(ROUND(B97,0)&gt;=$M$10,5,IF(ROUND(B97,0)&gt;=$M$11,6,IF(ROUND(B97,0)&gt;=$M$12,7,IF(ROUND(B97,0)&gt;=$M$13,8,9))))))))</f>
        <v>9</v>
      </c>
      <c r="D97" s="113">
        <f t="shared" si="6"/>
        <v>0</v>
      </c>
      <c r="E97" s="211">
        <f>'인원 입력 기능'!J96</f>
        <v>0</v>
      </c>
      <c r="F97" s="219">
        <f t="shared" si="4"/>
        <v>0</v>
      </c>
      <c r="G97" s="220">
        <f t="shared" ref="G97:G103" si="11">E97+G96</f>
        <v>275408</v>
      </c>
      <c r="H97" s="221">
        <f t="shared" si="5"/>
        <v>1</v>
      </c>
      <c r="I97" s="6"/>
      <c r="K97" s="13"/>
    </row>
    <row r="98" spans="1:11" ht="21" hidden="1" customHeight="1" x14ac:dyDescent="0.45">
      <c r="A98" s="6"/>
      <c r="B98" s="110">
        <f>'인원 입력 기능'!G97</f>
        <v>0</v>
      </c>
      <c r="C98" s="118">
        <f>IF(ROUND(B98,0)&gt;=$M$6,1,IF(ROUND(B98,0)&gt;=$M$7,2,IF(ROUND(B98,0)&gt;=$M$8,3,IF(ROUND(B98,0)&gt;=$M$9,4,IF(ROUND(B98,0)&gt;=$M$10,5,IF(ROUND(B98,0)&gt;=$M$11,6,IF(ROUND(B98,0)&gt;=$M$12,7,IF(ROUND(B98,0)&gt;=$M$13,8,9))))))))</f>
        <v>9</v>
      </c>
      <c r="D98" s="113">
        <f t="shared" si="6"/>
        <v>0</v>
      </c>
      <c r="E98" s="211">
        <f>'인원 입력 기능'!J97</f>
        <v>0</v>
      </c>
      <c r="F98" s="219">
        <f t="shared" si="4"/>
        <v>0</v>
      </c>
      <c r="G98" s="220">
        <f t="shared" si="11"/>
        <v>275408</v>
      </c>
      <c r="H98" s="221">
        <f t="shared" si="5"/>
        <v>1</v>
      </c>
      <c r="I98" s="6"/>
      <c r="K98" s="13"/>
    </row>
    <row r="99" spans="1:11" ht="21" hidden="1" customHeight="1" x14ac:dyDescent="0.45">
      <c r="A99" s="6"/>
      <c r="B99" s="110">
        <f>'인원 입력 기능'!G98</f>
        <v>0</v>
      </c>
      <c r="C99" s="118">
        <f>IF(ROUND(B99,0)&gt;=$M$6,1,IF(ROUND(B99,0)&gt;=$M$7,2,IF(ROUND(B99,0)&gt;=$M$8,3,IF(ROUND(B99,0)&gt;=$M$9,4,IF(ROUND(B99,0)&gt;=$M$10,5,IF(ROUND(B99,0)&gt;=$M$11,6,IF(ROUND(B99,0)&gt;=$M$12,7,IF(ROUND(B99,0)&gt;=$M$13,8,9))))))))</f>
        <v>9</v>
      </c>
      <c r="D99" s="113">
        <f t="shared" si="6"/>
        <v>0</v>
      </c>
      <c r="E99" s="211">
        <f>'인원 입력 기능'!J98</f>
        <v>0</v>
      </c>
      <c r="F99" s="219">
        <f t="shared" si="4"/>
        <v>0</v>
      </c>
      <c r="G99" s="220">
        <f t="shared" si="11"/>
        <v>275408</v>
      </c>
      <c r="H99" s="221">
        <f t="shared" si="5"/>
        <v>1</v>
      </c>
      <c r="I99" s="6"/>
      <c r="K99" s="13"/>
    </row>
    <row r="100" spans="1:11" ht="21" hidden="1" customHeight="1" thickBot="1" x14ac:dyDescent="0.5">
      <c r="A100" s="6"/>
      <c r="B100" s="111">
        <f>'인원 입력 기능'!G99</f>
        <v>0</v>
      </c>
      <c r="C100" s="119">
        <f>IF(ROUND(B100,0)&gt;=$M$6,1,IF(ROUND(B100,0)&gt;=$M$7,2,IF(ROUND(B100,0)&gt;=$M$8,3,IF(ROUND(B100,0)&gt;=$M$9,4,IF(ROUND(B100,0)&gt;=$M$10,5,IF(ROUND(B100,0)&gt;=$M$11,6,IF(ROUND(B100,0)&gt;=$M$12,7,IF(ROUND(B100,0)&gt;=$M$13,8,9))))))))</f>
        <v>9</v>
      </c>
      <c r="D100" s="113">
        <f t="shared" si="6"/>
        <v>0</v>
      </c>
      <c r="E100" s="211">
        <f>'인원 입력 기능'!J99</f>
        <v>0</v>
      </c>
      <c r="F100" s="219">
        <f t="shared" si="4"/>
        <v>0</v>
      </c>
      <c r="G100" s="220">
        <f t="shared" si="11"/>
        <v>275408</v>
      </c>
      <c r="H100" s="221">
        <f t="shared" si="5"/>
        <v>1</v>
      </c>
      <c r="I100" s="6"/>
      <c r="K100" s="13"/>
    </row>
    <row r="101" spans="1:11" ht="21" hidden="1" customHeight="1" thickBot="1" x14ac:dyDescent="0.5">
      <c r="A101" s="6"/>
      <c r="B101" s="120">
        <f>'인원 입력 기능'!G100</f>
        <v>0</v>
      </c>
      <c r="C101" s="121">
        <f>IF(ROUND(B101,0)&gt;=$M$6,1,IF(ROUND(B101,0)&gt;=$M$7,2,IF(ROUND(B101,0)&gt;=$M$8,3,IF(ROUND(B101,0)&gt;=$M$9,4,IF(ROUND(B101,0)&gt;=$M$10,5,IF(ROUND(B101,0)&gt;=$M$11,6,IF(ROUND(B101,0)&gt;=$M$12,7,IF(ROUND(B101,0)&gt;=$M$13,8,9))))))))</f>
        <v>9</v>
      </c>
      <c r="D101" s="113">
        <f t="shared" si="6"/>
        <v>0</v>
      </c>
      <c r="E101" s="215">
        <f>'인원 입력 기능'!J100</f>
        <v>0</v>
      </c>
      <c r="F101" s="222">
        <f t="shared" si="4"/>
        <v>0</v>
      </c>
      <c r="G101" s="223">
        <f t="shared" si="11"/>
        <v>275408</v>
      </c>
      <c r="H101" s="224">
        <f t="shared" si="5"/>
        <v>1</v>
      </c>
      <c r="I101" s="6"/>
      <c r="K101" s="13"/>
    </row>
    <row r="102" spans="1:11" ht="21" hidden="1" customHeight="1" x14ac:dyDescent="0.45">
      <c r="A102" s="6"/>
      <c r="B102" s="112">
        <f>'인원 입력 기능'!G101</f>
        <v>0</v>
      </c>
      <c r="C102" s="122">
        <f>IF(ROUND(B102,0)&gt;=$M$6,1,IF(ROUND(B102,0)&gt;=$M$7,2,IF(ROUND(B102,0)&gt;=$M$8,3,IF(ROUND(B102,0)&gt;=$M$9,4,IF(ROUND(B102,0)&gt;=$M$10,5,IF(ROUND(B102,0)&gt;=$M$11,6,IF(ROUND(B102,0)&gt;=$M$12,7,IF(ROUND(B102,0)&gt;=$M$13,8,9))))))))</f>
        <v>9</v>
      </c>
      <c r="D102" s="113">
        <f t="shared" si="6"/>
        <v>0</v>
      </c>
      <c r="E102" s="225">
        <f>'인원 입력 기능'!J101</f>
        <v>0</v>
      </c>
      <c r="F102" s="212">
        <f t="shared" si="4"/>
        <v>0</v>
      </c>
      <c r="G102" s="226">
        <f t="shared" si="11"/>
        <v>275408</v>
      </c>
      <c r="H102" s="227">
        <f t="shared" si="5"/>
        <v>1</v>
      </c>
      <c r="I102" s="6"/>
      <c r="K102" s="13"/>
    </row>
    <row r="103" spans="1:11" ht="21" hidden="1" customHeight="1" x14ac:dyDescent="0.45">
      <c r="A103" s="6"/>
      <c r="B103" s="110">
        <f>'인원 입력 기능'!G102</f>
        <v>0</v>
      </c>
      <c r="C103" s="118">
        <f>IF(ROUND(B103,0)&gt;=$M$6,1,IF(ROUND(B103,0)&gt;=$M$7,2,IF(ROUND(B103,0)&gt;=$M$8,3,IF(ROUND(B103,0)&gt;=$M$9,4,IF(ROUND(B103,0)&gt;=$M$10,5,IF(ROUND(B103,0)&gt;=$M$11,6,IF(ROUND(B103,0)&gt;=$M$12,7,IF(ROUND(B103,0)&gt;=$M$13,8,9))))))))</f>
        <v>9</v>
      </c>
      <c r="D103" s="113">
        <f t="shared" si="6"/>
        <v>0</v>
      </c>
      <c r="E103" s="228">
        <f>'인원 입력 기능'!J102</f>
        <v>0</v>
      </c>
      <c r="F103" s="219">
        <f t="shared" si="4"/>
        <v>0</v>
      </c>
      <c r="G103" s="220">
        <f t="shared" si="11"/>
        <v>275408</v>
      </c>
      <c r="H103" s="221">
        <f t="shared" si="5"/>
        <v>1</v>
      </c>
      <c r="I103" s="6"/>
      <c r="K103" s="13"/>
    </row>
    <row r="104" spans="1:11" ht="21" hidden="1" customHeight="1" x14ac:dyDescent="0.45">
      <c r="A104" s="6"/>
      <c r="B104" s="123">
        <f>'인원 입력 기능'!G104</f>
        <v>0</v>
      </c>
      <c r="C104" s="124">
        <f>IF(ROUND(B104,0)&gt;=$M$6,1,IF(ROUND(B104,0)&gt;=$M$7,2,IF(ROUND(B104,0)&gt;=$M$8,3,IF(ROUND(B104,0)&gt;=$M$9,4,IF(ROUND(B104,0)&gt;=$M$10,5,IF(ROUND(B104,0)&gt;=$M$11,6,IF(ROUND(B104,0)&gt;=$M$12,7,IF(ROUND(B104,0)&gt;=$M$13,8,9))))))))</f>
        <v>9</v>
      </c>
      <c r="D104" s="113">
        <f t="shared" si="6"/>
        <v>0</v>
      </c>
      <c r="E104" s="229">
        <f>'인원 입력 기능'!J104</f>
        <v>0</v>
      </c>
      <c r="F104" s="230">
        <f t="shared" si="4"/>
        <v>0</v>
      </c>
      <c r="G104" s="231">
        <f t="shared" ref="G104:G105" si="12">E104+G103</f>
        <v>275408</v>
      </c>
      <c r="H104" s="232">
        <f t="shared" si="5"/>
        <v>1</v>
      </c>
      <c r="I104" s="6"/>
    </row>
    <row r="105" spans="1:11" ht="21" hidden="1" customHeight="1" thickBot="1" x14ac:dyDescent="0.5">
      <c r="A105" s="6"/>
      <c r="B105" s="125">
        <f>'인원 입력 기능'!G105</f>
        <v>0</v>
      </c>
      <c r="C105" s="126">
        <f>IF(ROUND(B105,0)&gt;=$M$6,1,IF(ROUND(B105,0)&gt;=$M$7,2,IF(ROUND(B105,0)&gt;=$M$8,3,IF(ROUND(B105,0)&gt;=$M$9,4,IF(ROUND(B105,0)&gt;=$M$10,5,IF(ROUND(B105,0)&gt;=$M$11,6,IF(ROUND(B105,0)&gt;=$M$12,7,IF(ROUND(B105,0)&gt;=$M$13,8,9))))))))</f>
        <v>9</v>
      </c>
      <c r="D105" s="113">
        <f t="shared" si="6"/>
        <v>0</v>
      </c>
      <c r="E105" s="233">
        <f>'인원 입력 기능'!J105</f>
        <v>0</v>
      </c>
      <c r="F105" s="234">
        <f t="shared" si="4"/>
        <v>0</v>
      </c>
      <c r="G105" s="231">
        <f t="shared" si="12"/>
        <v>275408</v>
      </c>
      <c r="H105" s="235">
        <f t="shared" si="5"/>
        <v>1</v>
      </c>
      <c r="I105" s="6"/>
    </row>
    <row r="106" spans="1:11" ht="21" customHeight="1" x14ac:dyDescent="0.45">
      <c r="A106" s="6"/>
      <c r="B106" s="87"/>
      <c r="C106" s="87"/>
      <c r="D106" s="87"/>
      <c r="E106" s="87"/>
      <c r="F106" s="87"/>
      <c r="G106" s="87"/>
      <c r="H106" s="87"/>
      <c r="I106" s="6"/>
    </row>
    <row r="107" spans="1:11" ht="21" customHeight="1" x14ac:dyDescent="0.45">
      <c r="E107" s="89"/>
      <c r="F107" s="89"/>
      <c r="G107" s="89"/>
      <c r="H107" s="89"/>
    </row>
    <row r="108" spans="1:11" x14ac:dyDescent="0.45">
      <c r="E108" s="89"/>
      <c r="F108" s="89"/>
      <c r="G108" s="89"/>
      <c r="H108" s="89"/>
    </row>
    <row r="109" spans="1:11" x14ac:dyDescent="0.45">
      <c r="E109" s="89"/>
      <c r="F109" s="89"/>
      <c r="G109" s="89"/>
      <c r="H109" s="89"/>
    </row>
    <row r="110" spans="1:11" x14ac:dyDescent="0.45">
      <c r="E110" s="89"/>
      <c r="F110" s="89"/>
      <c r="G110" s="89"/>
      <c r="H110" s="89"/>
    </row>
    <row r="111" spans="1:11" x14ac:dyDescent="0.45">
      <c r="E111" s="89"/>
      <c r="F111" s="89"/>
      <c r="G111" s="89"/>
      <c r="H111" s="89"/>
    </row>
    <row r="112" spans="1:11" x14ac:dyDescent="0.45">
      <c r="E112" s="89"/>
      <c r="F112" s="89"/>
      <c r="G112" s="89"/>
      <c r="H112" s="89"/>
    </row>
    <row r="113" spans="5:8" x14ac:dyDescent="0.45">
      <c r="E113" s="89"/>
      <c r="F113" s="89"/>
      <c r="G113" s="89"/>
      <c r="H113" s="89"/>
    </row>
    <row r="114" spans="5:8" x14ac:dyDescent="0.45">
      <c r="E114" s="89"/>
      <c r="F114" s="89"/>
      <c r="G114" s="89"/>
      <c r="H114" s="89"/>
    </row>
    <row r="115" spans="5:8" x14ac:dyDescent="0.45">
      <c r="E115" s="89"/>
      <c r="F115" s="89"/>
      <c r="G115" s="89"/>
      <c r="H115" s="89"/>
    </row>
    <row r="116" spans="5:8" x14ac:dyDescent="0.45">
      <c r="E116" s="89"/>
      <c r="F116" s="89"/>
      <c r="G116" s="89"/>
      <c r="H116" s="89"/>
    </row>
    <row r="117" spans="5:8" x14ac:dyDescent="0.45">
      <c r="E117" s="89"/>
      <c r="F117" s="89"/>
      <c r="G117" s="89"/>
      <c r="H117" s="89"/>
    </row>
    <row r="118" spans="5:8" x14ac:dyDescent="0.45">
      <c r="E118" s="89"/>
      <c r="F118" s="89"/>
      <c r="G118" s="89"/>
      <c r="H118" s="89"/>
    </row>
    <row r="119" spans="5:8" x14ac:dyDescent="0.45">
      <c r="E119" s="89"/>
      <c r="F119" s="89"/>
      <c r="G119" s="89"/>
      <c r="H119" s="89"/>
    </row>
    <row r="120" spans="5:8" x14ac:dyDescent="0.45">
      <c r="E120" s="89"/>
      <c r="F120" s="89"/>
      <c r="G120" s="89"/>
      <c r="H120" s="89"/>
    </row>
    <row r="121" spans="5:8" x14ac:dyDescent="0.45">
      <c r="E121" s="89"/>
      <c r="F121" s="89"/>
      <c r="G121" s="89"/>
      <c r="H121" s="89"/>
    </row>
    <row r="122" spans="5:8" x14ac:dyDescent="0.45">
      <c r="E122" s="89"/>
      <c r="F122" s="89"/>
      <c r="G122" s="89"/>
      <c r="H122" s="89"/>
    </row>
    <row r="123" spans="5:8" x14ac:dyDescent="0.45">
      <c r="E123" s="89"/>
      <c r="F123" s="89"/>
      <c r="G123" s="89"/>
      <c r="H123" s="89"/>
    </row>
    <row r="124" spans="5:8" x14ac:dyDescent="0.45">
      <c r="E124" s="89"/>
      <c r="F124" s="89"/>
      <c r="G124" s="89"/>
      <c r="H124" s="89"/>
    </row>
    <row r="125" spans="5:8" x14ac:dyDescent="0.45">
      <c r="E125" s="89"/>
      <c r="F125" s="89"/>
      <c r="G125" s="89"/>
      <c r="H125" s="89"/>
    </row>
    <row r="126" spans="5:8" x14ac:dyDescent="0.45">
      <c r="E126" s="89"/>
      <c r="F126" s="89"/>
      <c r="G126" s="89"/>
      <c r="H126" s="89"/>
    </row>
    <row r="127" spans="5:8" x14ac:dyDescent="0.45">
      <c r="E127" s="89"/>
      <c r="F127" s="89"/>
      <c r="G127" s="89"/>
      <c r="H127" s="89"/>
    </row>
    <row r="128" spans="5:8" x14ac:dyDescent="0.45">
      <c r="E128" s="89"/>
      <c r="F128" s="89"/>
      <c r="G128" s="89"/>
      <c r="H128" s="89"/>
    </row>
    <row r="129" spans="5:8" x14ac:dyDescent="0.45">
      <c r="E129" s="89"/>
      <c r="F129" s="89"/>
      <c r="G129" s="89"/>
      <c r="H129" s="89"/>
    </row>
    <row r="130" spans="5:8" x14ac:dyDescent="0.45">
      <c r="E130" s="89"/>
      <c r="F130" s="89"/>
      <c r="G130" s="89"/>
      <c r="H130" s="89"/>
    </row>
    <row r="131" spans="5:8" x14ac:dyDescent="0.45">
      <c r="E131" s="89"/>
      <c r="F131" s="89"/>
      <c r="G131" s="89"/>
      <c r="H131" s="89"/>
    </row>
    <row r="132" spans="5:8" x14ac:dyDescent="0.45">
      <c r="E132" s="89"/>
      <c r="F132" s="89"/>
      <c r="G132" s="89"/>
      <c r="H132" s="89"/>
    </row>
    <row r="133" spans="5:8" x14ac:dyDescent="0.45">
      <c r="E133" s="89"/>
      <c r="F133" s="89"/>
      <c r="G133" s="89"/>
      <c r="H133" s="89"/>
    </row>
    <row r="134" spans="5:8" x14ac:dyDescent="0.45">
      <c r="E134" s="89"/>
      <c r="F134" s="89"/>
      <c r="G134" s="89"/>
      <c r="H134" s="89"/>
    </row>
    <row r="135" spans="5:8" x14ac:dyDescent="0.45">
      <c r="E135" s="89"/>
      <c r="F135" s="89"/>
      <c r="G135" s="89"/>
      <c r="H135" s="89"/>
    </row>
    <row r="136" spans="5:8" x14ac:dyDescent="0.45">
      <c r="E136" s="89"/>
      <c r="F136" s="89"/>
      <c r="G136" s="89"/>
      <c r="H136" s="89"/>
    </row>
    <row r="137" spans="5:8" x14ac:dyDescent="0.45">
      <c r="E137" s="89"/>
      <c r="F137" s="89"/>
      <c r="G137" s="89"/>
      <c r="H137" s="89"/>
    </row>
    <row r="138" spans="5:8" x14ac:dyDescent="0.45">
      <c r="E138" s="89"/>
      <c r="F138" s="89"/>
      <c r="G138" s="89"/>
      <c r="H138" s="89"/>
    </row>
    <row r="139" spans="5:8" x14ac:dyDescent="0.45">
      <c r="E139" s="89"/>
      <c r="F139" s="89"/>
      <c r="G139" s="89"/>
      <c r="H139" s="89"/>
    </row>
    <row r="140" spans="5:8" x14ac:dyDescent="0.45">
      <c r="E140" s="89"/>
      <c r="F140" s="89"/>
      <c r="G140" s="89"/>
      <c r="H140" s="89"/>
    </row>
    <row r="141" spans="5:8" x14ac:dyDescent="0.45">
      <c r="E141" s="89"/>
      <c r="F141" s="89"/>
      <c r="G141" s="89"/>
      <c r="H141" s="89"/>
    </row>
  </sheetData>
  <sheetProtection algorithmName="SHA-512" hashValue="mn6FN3aqresmoNUqFfxfKdacE6T36grAsdoY2zHQuMnt1HHFL0eiiKpboogVoHyK9y+lskaLlQuCL3b0NitA+w==" saltValue="X8GeXF0jajkC1OQfZNFhMg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6:H105">
    <cfRule type="expression" dxfId="1" priority="2">
      <formula>OR($B6=$M$6:$M$13)</formula>
    </cfRule>
  </conditionalFormatting>
  <conditionalFormatting sqref="B90 B97">
    <cfRule type="expression" dxfId="0" priority="12">
      <formula>$B90=#REF!</formula>
    </cfRule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환동</cp:lastModifiedBy>
  <cp:lastPrinted>2022-08-21T03:00:42Z</cp:lastPrinted>
  <dcterms:created xsi:type="dcterms:W3CDTF">2018-04-21T04:34:05Z</dcterms:created>
  <dcterms:modified xsi:type="dcterms:W3CDTF">2022-08-21T06:17:35Z</dcterms:modified>
</cp:coreProperties>
</file>