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ca3\OneDrive\바탕 화면\새 폴더\대학교 학습 자료\전북대학교\C언어기초\모의고사&amp;수능 관련\2022\3월\3학년\"/>
    </mc:Choice>
  </mc:AlternateContent>
  <xr:revisionPtr revIDLastSave="0" documentId="13_ncr:1_{CB959AA9-57EE-4CB0-8923-4FFE4950F59D}" xr6:coauthVersionLast="47" xr6:coauthVersionMax="47" xr10:uidLastSave="{00000000-0000-0000-0000-000000000000}"/>
  <workbookProtection workbookAlgorithmName="SHA-512" workbookHashValue="PgLjRpQvD/zaGgSDDP4fdJqQmoaDpH5cregsQ92Q2pVBm7lfJqNiCvwxiGttN2NcVpA3QUwQiL/s+WALLT4JPA==" workbookSaltValue="SVH9PNh7CaYg9nojPi+E/g==" workbookSpinCount="100000" lockStructure="1"/>
  <bookViews>
    <workbookView xWindow="-110" yWindow="-110" windowWidth="19420" windowHeight="10420" tabRatio="837" firstSheet="1" activeTab="1" xr2:uid="{AB9EE284-95EA-49B1-8133-EE4E7651E7F1}"/>
  </bookViews>
  <sheets>
    <sheet name="인원 입력 기능" sheetId="64" state="hidden" r:id="rId1"/>
    <sheet name="점수 계산기" sheetId="122" r:id="rId2"/>
    <sheet name="국어 백분위 표" sheetId="86" r:id="rId3"/>
    <sheet name="수학 백분위 표" sheetId="87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87" l="1"/>
  <c r="H7" i="87"/>
  <c r="H8" i="87"/>
  <c r="H9" i="87"/>
  <c r="H10" i="87"/>
  <c r="H11" i="87"/>
  <c r="H12" i="87"/>
  <c r="H13" i="87"/>
  <c r="H14" i="87"/>
  <c r="H15" i="87"/>
  <c r="H16" i="87"/>
  <c r="H17" i="87"/>
  <c r="H18" i="87"/>
  <c r="H19" i="87"/>
  <c r="H20" i="87"/>
  <c r="H21" i="87"/>
  <c r="H22" i="87"/>
  <c r="H23" i="87"/>
  <c r="H24" i="87"/>
  <c r="H25" i="87"/>
  <c r="H26" i="87"/>
  <c r="H27" i="87"/>
  <c r="H28" i="87"/>
  <c r="H29" i="87"/>
  <c r="H30" i="87"/>
  <c r="H31" i="87"/>
  <c r="H32" i="87"/>
  <c r="H33" i="87"/>
  <c r="H34" i="87"/>
  <c r="H35" i="87"/>
  <c r="H36" i="87"/>
  <c r="H37" i="87"/>
  <c r="H38" i="87"/>
  <c r="H39" i="87"/>
  <c r="H40" i="87"/>
  <c r="H41" i="87"/>
  <c r="H42" i="87"/>
  <c r="H43" i="87"/>
  <c r="H44" i="87"/>
  <c r="H45" i="87"/>
  <c r="H46" i="87"/>
  <c r="H47" i="87"/>
  <c r="H48" i="87"/>
  <c r="H49" i="87"/>
  <c r="H50" i="87"/>
  <c r="H51" i="87"/>
  <c r="H52" i="87"/>
  <c r="H53" i="87"/>
  <c r="H54" i="87"/>
  <c r="H55" i="87"/>
  <c r="H56" i="87"/>
  <c r="H57" i="87"/>
  <c r="H58" i="87"/>
  <c r="H59" i="87"/>
  <c r="H60" i="87"/>
  <c r="H61" i="87"/>
  <c r="H62" i="87"/>
  <c r="H63" i="87"/>
  <c r="H64" i="87"/>
  <c r="H65" i="87"/>
  <c r="H66" i="87"/>
  <c r="H67" i="87"/>
  <c r="H68" i="87"/>
  <c r="H69" i="87"/>
  <c r="H70" i="87"/>
  <c r="H71" i="87"/>
  <c r="H72" i="87"/>
  <c r="H73" i="87"/>
  <c r="H74" i="87"/>
  <c r="H75" i="87"/>
  <c r="H76" i="87"/>
  <c r="H77" i="87"/>
  <c r="H78" i="87"/>
  <c r="H79" i="87"/>
  <c r="H80" i="87"/>
  <c r="H81" i="87"/>
  <c r="H82" i="87"/>
  <c r="H83" i="87"/>
  <c r="H84" i="87"/>
  <c r="H85" i="87"/>
  <c r="H86" i="87"/>
  <c r="H87" i="87"/>
  <c r="H88" i="87"/>
  <c r="H89" i="87"/>
  <c r="H90" i="87"/>
  <c r="H91" i="87"/>
  <c r="H92" i="87"/>
  <c r="H93" i="87"/>
  <c r="H94" i="87"/>
  <c r="H95" i="87"/>
  <c r="H96" i="87"/>
  <c r="H97" i="87"/>
  <c r="H98" i="87"/>
  <c r="H99" i="87"/>
  <c r="H100" i="87"/>
  <c r="H101" i="87"/>
  <c r="H102" i="87"/>
  <c r="H103" i="87"/>
  <c r="H104" i="87"/>
  <c r="H105" i="87"/>
  <c r="F7" i="87"/>
  <c r="F8" i="87"/>
  <c r="F9" i="87"/>
  <c r="F10" i="87"/>
  <c r="F11" i="87"/>
  <c r="F12" i="87"/>
  <c r="F13" i="87"/>
  <c r="F14" i="87"/>
  <c r="F15" i="87"/>
  <c r="F16" i="87"/>
  <c r="F17" i="87"/>
  <c r="F18" i="87"/>
  <c r="F19" i="87"/>
  <c r="F20" i="87"/>
  <c r="F21" i="87"/>
  <c r="F22" i="87"/>
  <c r="F23" i="87"/>
  <c r="F24" i="87"/>
  <c r="F25" i="87"/>
  <c r="F26" i="87"/>
  <c r="F27" i="87"/>
  <c r="F28" i="87"/>
  <c r="F29" i="87"/>
  <c r="F30" i="87"/>
  <c r="F31" i="87"/>
  <c r="F32" i="87"/>
  <c r="F33" i="87"/>
  <c r="F34" i="87"/>
  <c r="F35" i="87"/>
  <c r="F36" i="87"/>
  <c r="F37" i="87"/>
  <c r="F38" i="87"/>
  <c r="F39" i="87"/>
  <c r="F40" i="87"/>
  <c r="F41" i="87"/>
  <c r="F42" i="87"/>
  <c r="F43" i="87"/>
  <c r="F44" i="87"/>
  <c r="F45" i="87"/>
  <c r="F46" i="87"/>
  <c r="F47" i="87"/>
  <c r="F48" i="87"/>
  <c r="F49" i="87"/>
  <c r="F50" i="87"/>
  <c r="F51" i="87"/>
  <c r="F52" i="87"/>
  <c r="F53" i="87"/>
  <c r="F54" i="87"/>
  <c r="F55" i="87"/>
  <c r="F56" i="87"/>
  <c r="F57" i="87"/>
  <c r="F58" i="87"/>
  <c r="F59" i="87"/>
  <c r="F60" i="87"/>
  <c r="F61" i="87"/>
  <c r="F62" i="87"/>
  <c r="F63" i="87"/>
  <c r="F64" i="87"/>
  <c r="F65" i="87"/>
  <c r="F66" i="87"/>
  <c r="F67" i="87"/>
  <c r="F68" i="87"/>
  <c r="F69" i="87"/>
  <c r="F70" i="87"/>
  <c r="F71" i="87"/>
  <c r="F72" i="87"/>
  <c r="F73" i="87"/>
  <c r="F74" i="87"/>
  <c r="F75" i="87"/>
  <c r="F76" i="87"/>
  <c r="F77" i="87"/>
  <c r="F78" i="87"/>
  <c r="F79" i="87"/>
  <c r="F80" i="87"/>
  <c r="F81" i="87"/>
  <c r="F82" i="87"/>
  <c r="F83" i="87"/>
  <c r="F84" i="87"/>
  <c r="F85" i="87"/>
  <c r="F86" i="87"/>
  <c r="F87" i="87"/>
  <c r="F88" i="87"/>
  <c r="F89" i="87"/>
  <c r="F90" i="87"/>
  <c r="F91" i="87"/>
  <c r="F92" i="87"/>
  <c r="F93" i="87"/>
  <c r="F94" i="87"/>
  <c r="F95" i="87"/>
  <c r="F96" i="87"/>
  <c r="F97" i="87"/>
  <c r="F98" i="87"/>
  <c r="F99" i="87"/>
  <c r="F100" i="87"/>
  <c r="F101" i="87"/>
  <c r="F102" i="87"/>
  <c r="F103" i="87"/>
  <c r="F104" i="87"/>
  <c r="F105" i="87"/>
  <c r="H6" i="87"/>
  <c r="F6" i="87"/>
  <c r="H8" i="86"/>
  <c r="H9" i="86"/>
  <c r="H10" i="86"/>
  <c r="H11" i="86"/>
  <c r="H12" i="86"/>
  <c r="H13" i="86"/>
  <c r="H14" i="86"/>
  <c r="H15" i="86"/>
  <c r="H16" i="86"/>
  <c r="H17" i="86"/>
  <c r="H18" i="86"/>
  <c r="H19" i="86"/>
  <c r="H20" i="86"/>
  <c r="H21" i="86"/>
  <c r="H22" i="86"/>
  <c r="H23" i="86"/>
  <c r="H24" i="86"/>
  <c r="H25" i="86"/>
  <c r="H26" i="86"/>
  <c r="H27" i="86"/>
  <c r="H28" i="86"/>
  <c r="H29" i="86"/>
  <c r="H30" i="86"/>
  <c r="H31" i="86"/>
  <c r="H32" i="86"/>
  <c r="H33" i="86"/>
  <c r="H34" i="86"/>
  <c r="H35" i="86"/>
  <c r="H36" i="86"/>
  <c r="H37" i="86"/>
  <c r="H38" i="86"/>
  <c r="H39" i="86"/>
  <c r="H40" i="86"/>
  <c r="H41" i="86"/>
  <c r="H42" i="86"/>
  <c r="H43" i="86"/>
  <c r="H44" i="86"/>
  <c r="H45" i="86"/>
  <c r="H46" i="86"/>
  <c r="H47" i="86"/>
  <c r="H48" i="86"/>
  <c r="H49" i="86"/>
  <c r="H50" i="86"/>
  <c r="H51" i="86"/>
  <c r="H52" i="86"/>
  <c r="H53" i="86"/>
  <c r="H54" i="86"/>
  <c r="H55" i="86"/>
  <c r="H56" i="86"/>
  <c r="H57" i="86"/>
  <c r="H58" i="86"/>
  <c r="H59" i="86"/>
  <c r="H60" i="86"/>
  <c r="H61" i="86"/>
  <c r="H62" i="86"/>
  <c r="H63" i="86"/>
  <c r="H64" i="86"/>
  <c r="H65" i="86"/>
  <c r="H66" i="86"/>
  <c r="H67" i="86"/>
  <c r="H68" i="86"/>
  <c r="H69" i="86"/>
  <c r="H70" i="86"/>
  <c r="H71" i="86"/>
  <c r="H72" i="86"/>
  <c r="H73" i="86"/>
  <c r="H74" i="86"/>
  <c r="H75" i="86"/>
  <c r="H76" i="86"/>
  <c r="H77" i="86"/>
  <c r="H78" i="86"/>
  <c r="H79" i="86"/>
  <c r="H80" i="86"/>
  <c r="H81" i="86"/>
  <c r="H82" i="86"/>
  <c r="H83" i="86"/>
  <c r="H84" i="86"/>
  <c r="H85" i="86"/>
  <c r="H86" i="86"/>
  <c r="H87" i="86"/>
  <c r="H88" i="86"/>
  <c r="H89" i="86"/>
  <c r="H90" i="86"/>
  <c r="H91" i="86"/>
  <c r="H92" i="86"/>
  <c r="H93" i="86"/>
  <c r="H94" i="86"/>
  <c r="H95" i="86"/>
  <c r="H96" i="86"/>
  <c r="H97" i="86"/>
  <c r="H98" i="86"/>
  <c r="H99" i="86"/>
  <c r="H100" i="86"/>
  <c r="H101" i="86"/>
  <c r="H102" i="86"/>
  <c r="H103" i="86"/>
  <c r="H104" i="86"/>
  <c r="H105" i="86"/>
  <c r="H106" i="86"/>
  <c r="H107" i="86"/>
  <c r="H108" i="86"/>
  <c r="H109" i="86"/>
  <c r="H110" i="86"/>
  <c r="H111" i="86"/>
  <c r="H112" i="86"/>
  <c r="H113" i="86"/>
  <c r="H114" i="86"/>
  <c r="H115" i="86"/>
  <c r="H116" i="86"/>
  <c r="H117" i="86"/>
  <c r="H118" i="86"/>
  <c r="H7" i="86"/>
  <c r="F8" i="86"/>
  <c r="F9" i="86"/>
  <c r="F10" i="86"/>
  <c r="F11" i="86"/>
  <c r="F12" i="86"/>
  <c r="F13" i="86"/>
  <c r="F14" i="86"/>
  <c r="F15" i="86"/>
  <c r="F16" i="86"/>
  <c r="F17" i="86"/>
  <c r="F18" i="86"/>
  <c r="F19" i="86"/>
  <c r="F20" i="86"/>
  <c r="F21" i="86"/>
  <c r="F22" i="86"/>
  <c r="F23" i="86"/>
  <c r="F24" i="86"/>
  <c r="F25" i="86"/>
  <c r="F26" i="86"/>
  <c r="F27" i="86"/>
  <c r="F28" i="86"/>
  <c r="F29" i="86"/>
  <c r="F30" i="86"/>
  <c r="F31" i="86"/>
  <c r="F32" i="86"/>
  <c r="F33" i="86"/>
  <c r="F34" i="86"/>
  <c r="F35" i="86"/>
  <c r="F36" i="86"/>
  <c r="F37" i="86"/>
  <c r="F38" i="86"/>
  <c r="F39" i="86"/>
  <c r="F40" i="86"/>
  <c r="F41" i="86"/>
  <c r="F42" i="86"/>
  <c r="F43" i="86"/>
  <c r="F44" i="86"/>
  <c r="F45" i="86"/>
  <c r="F46" i="86"/>
  <c r="F47" i="86"/>
  <c r="F48" i="86"/>
  <c r="F49" i="86"/>
  <c r="F50" i="86"/>
  <c r="F51" i="86"/>
  <c r="F52" i="86"/>
  <c r="F53" i="86"/>
  <c r="F54" i="86"/>
  <c r="F55" i="86"/>
  <c r="F56" i="86"/>
  <c r="F57" i="86"/>
  <c r="F58" i="86"/>
  <c r="F59" i="86"/>
  <c r="F60" i="86"/>
  <c r="F61" i="86"/>
  <c r="F62" i="86"/>
  <c r="F63" i="86"/>
  <c r="F64" i="86"/>
  <c r="F65" i="86"/>
  <c r="F66" i="86"/>
  <c r="F67" i="86"/>
  <c r="F68" i="86"/>
  <c r="F69" i="86"/>
  <c r="F70" i="86"/>
  <c r="F71" i="86"/>
  <c r="F72" i="86"/>
  <c r="F73" i="86"/>
  <c r="F74" i="86"/>
  <c r="F75" i="86"/>
  <c r="F76" i="86"/>
  <c r="F77" i="86"/>
  <c r="F78" i="86"/>
  <c r="F79" i="86"/>
  <c r="F80" i="86"/>
  <c r="F81" i="86"/>
  <c r="F82" i="86"/>
  <c r="F83" i="86"/>
  <c r="F84" i="86"/>
  <c r="F85" i="86"/>
  <c r="F86" i="86"/>
  <c r="F87" i="86"/>
  <c r="F88" i="86"/>
  <c r="F89" i="86"/>
  <c r="F90" i="86"/>
  <c r="F91" i="86"/>
  <c r="F92" i="86"/>
  <c r="F93" i="86"/>
  <c r="F94" i="86"/>
  <c r="F95" i="86"/>
  <c r="F96" i="86"/>
  <c r="F97" i="86"/>
  <c r="F98" i="86"/>
  <c r="F99" i="86"/>
  <c r="F100" i="86"/>
  <c r="F101" i="86"/>
  <c r="F102" i="86"/>
  <c r="F103" i="86"/>
  <c r="F104" i="86"/>
  <c r="F105" i="86"/>
  <c r="F106" i="86"/>
  <c r="F107" i="86"/>
  <c r="F108" i="86"/>
  <c r="F109" i="86"/>
  <c r="F110" i="86"/>
  <c r="F111" i="86"/>
  <c r="F112" i="86"/>
  <c r="F113" i="86"/>
  <c r="F114" i="86"/>
  <c r="F115" i="86"/>
  <c r="F116" i="86"/>
  <c r="F117" i="86"/>
  <c r="F118" i="86"/>
  <c r="F7" i="86"/>
  <c r="J32" i="122"/>
  <c r="B96" i="87"/>
  <c r="C96" i="87"/>
  <c r="E96" i="87"/>
  <c r="B97" i="87"/>
  <c r="C97" i="87" s="1"/>
  <c r="E97" i="87"/>
  <c r="B98" i="87"/>
  <c r="C98" i="87"/>
  <c r="E98" i="87"/>
  <c r="B99" i="87"/>
  <c r="C99" i="87" s="1"/>
  <c r="E99" i="87"/>
  <c r="B100" i="87"/>
  <c r="C100" i="87"/>
  <c r="E100" i="87"/>
  <c r="B101" i="87"/>
  <c r="C101" i="87" s="1"/>
  <c r="E101" i="87"/>
  <c r="B102" i="87"/>
  <c r="C102" i="87"/>
  <c r="E102" i="87"/>
  <c r="B103" i="87"/>
  <c r="C103" i="87" s="1"/>
  <c r="E103" i="87"/>
  <c r="B90" i="87"/>
  <c r="C90" i="87" s="1"/>
  <c r="E90" i="87"/>
  <c r="B91" i="87"/>
  <c r="C91" i="87" s="1"/>
  <c r="E91" i="87"/>
  <c r="B92" i="87"/>
  <c r="C92" i="87"/>
  <c r="E92" i="87"/>
  <c r="B93" i="87"/>
  <c r="C93" i="87"/>
  <c r="E93" i="87"/>
  <c r="B94" i="87"/>
  <c r="C94" i="87"/>
  <c r="E94" i="87"/>
  <c r="B95" i="87"/>
  <c r="C95" i="87" s="1"/>
  <c r="E95" i="87"/>
  <c r="K30" i="122"/>
  <c r="K33" i="122" s="1"/>
  <c r="I32" i="122"/>
  <c r="H32" i="122"/>
  <c r="G36" i="122"/>
  <c r="K36" i="122" s="1"/>
  <c r="H36" i="122"/>
  <c r="J36" i="122" s="1"/>
  <c r="G37" i="122"/>
  <c r="I37" i="122" s="1"/>
  <c r="H37" i="122"/>
  <c r="J37" i="122" s="1"/>
  <c r="G38" i="122"/>
  <c r="I38" i="122" s="1"/>
  <c r="H38" i="122"/>
  <c r="J38" i="122" s="1"/>
  <c r="G39" i="122"/>
  <c r="I39" i="122" s="1"/>
  <c r="H39" i="122"/>
  <c r="J39" i="122" s="1"/>
  <c r="H40" i="122"/>
  <c r="L40" i="122" s="1"/>
  <c r="G40" i="122"/>
  <c r="I40" i="122" s="1"/>
  <c r="C16" i="122"/>
  <c r="C15" i="122"/>
  <c r="C14" i="122"/>
  <c r="C13" i="122"/>
  <c r="C12" i="122"/>
  <c r="J23" i="122"/>
  <c r="J26" i="122" s="1"/>
  <c r="H2" i="87"/>
  <c r="K32" i="122" l="1"/>
  <c r="G96" i="87"/>
  <c r="G90" i="87"/>
  <c r="K31" i="122"/>
  <c r="J24" i="122"/>
  <c r="K38" i="122"/>
  <c r="M38" i="122" s="1"/>
  <c r="L37" i="122"/>
  <c r="K37" i="122"/>
  <c r="L36" i="122"/>
  <c r="I36" i="122"/>
  <c r="K40" i="122"/>
  <c r="I25" i="122"/>
  <c r="L38" i="122"/>
  <c r="N38" i="122" s="1"/>
  <c r="L39" i="122"/>
  <c r="N39" i="122" s="1"/>
  <c r="K39" i="122"/>
  <c r="M39" i="122" s="1"/>
  <c r="J40" i="122"/>
  <c r="N40" i="122" s="1"/>
  <c r="H3" i="86"/>
  <c r="G97" i="87" l="1"/>
  <c r="D97" i="87"/>
  <c r="D96" i="87"/>
  <c r="D90" i="87"/>
  <c r="G91" i="87"/>
  <c r="M40" i="122"/>
  <c r="H16" i="122" s="1"/>
  <c r="H15" i="122"/>
  <c r="H14" i="122"/>
  <c r="M37" i="122"/>
  <c r="N37" i="122"/>
  <c r="N36" i="122"/>
  <c r="M36" i="122"/>
  <c r="G98" i="87" l="1"/>
  <c r="G92" i="87"/>
  <c r="D91" i="87"/>
  <c r="H13" i="122"/>
  <c r="H12" i="122"/>
  <c r="G99" i="87" l="1"/>
  <c r="D99" i="87"/>
  <c r="D98" i="87"/>
  <c r="G93" i="87"/>
  <c r="D92" i="87"/>
  <c r="E87" i="87"/>
  <c r="E88" i="87"/>
  <c r="E89" i="87"/>
  <c r="B118" i="86"/>
  <c r="C118" i="86" s="1"/>
  <c r="E118" i="86"/>
  <c r="B109" i="86"/>
  <c r="C109" i="86" s="1"/>
  <c r="E109" i="86"/>
  <c r="B110" i="86"/>
  <c r="C110" i="86" s="1"/>
  <c r="E110" i="86"/>
  <c r="B111" i="86"/>
  <c r="C111" i="86"/>
  <c r="E111" i="86"/>
  <c r="B112" i="86"/>
  <c r="C112" i="86" s="1"/>
  <c r="E112" i="86"/>
  <c r="B113" i="86"/>
  <c r="C113" i="86" s="1"/>
  <c r="E113" i="86"/>
  <c r="B114" i="86"/>
  <c r="C114" i="86"/>
  <c r="E114" i="86"/>
  <c r="B115" i="86"/>
  <c r="C115" i="86" s="1"/>
  <c r="E115" i="86"/>
  <c r="B116" i="86"/>
  <c r="C116" i="86"/>
  <c r="E116" i="86"/>
  <c r="B117" i="86"/>
  <c r="C117" i="86" s="1"/>
  <c r="E117" i="86"/>
  <c r="B102" i="86"/>
  <c r="C102" i="86" s="1"/>
  <c r="B108" i="86"/>
  <c r="C108" i="86" s="1"/>
  <c r="E108" i="86"/>
  <c r="E102" i="86"/>
  <c r="E103" i="86"/>
  <c r="E104" i="86"/>
  <c r="E105" i="86"/>
  <c r="E106" i="86"/>
  <c r="E107" i="86"/>
  <c r="E94" i="86"/>
  <c r="E95" i="86"/>
  <c r="E96" i="86"/>
  <c r="E97" i="86"/>
  <c r="E98" i="86"/>
  <c r="E99" i="86"/>
  <c r="E100" i="86"/>
  <c r="E101" i="86"/>
  <c r="B93" i="86"/>
  <c r="C93" i="86" s="1"/>
  <c r="B94" i="86"/>
  <c r="C94" i="86" s="1"/>
  <c r="B95" i="86"/>
  <c r="C95" i="86" s="1"/>
  <c r="B96" i="86"/>
  <c r="C96" i="86" s="1"/>
  <c r="B97" i="86"/>
  <c r="C97" i="86" s="1"/>
  <c r="B98" i="86"/>
  <c r="C98" i="86" s="1"/>
  <c r="B99" i="86"/>
  <c r="C99" i="86" s="1"/>
  <c r="B100" i="86"/>
  <c r="C100" i="86"/>
  <c r="B101" i="86"/>
  <c r="C101" i="86" s="1"/>
  <c r="B103" i="86"/>
  <c r="C103" i="86" s="1"/>
  <c r="B104" i="86"/>
  <c r="C104" i="86" s="1"/>
  <c r="B105" i="86"/>
  <c r="C105" i="86" s="1"/>
  <c r="B106" i="86"/>
  <c r="C106" i="86" s="1"/>
  <c r="B107" i="86"/>
  <c r="C107" i="86" s="1"/>
  <c r="G100" i="87" l="1"/>
  <c r="G94" i="87"/>
  <c r="D93" i="87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53" i="87"/>
  <c r="E54" i="87"/>
  <c r="E55" i="87"/>
  <c r="E56" i="87"/>
  <c r="E57" i="87"/>
  <c r="E58" i="87"/>
  <c r="E59" i="87"/>
  <c r="E60" i="87"/>
  <c r="E61" i="87"/>
  <c r="E62" i="87"/>
  <c r="E63" i="87"/>
  <c r="E64" i="87"/>
  <c r="E65" i="87"/>
  <c r="E66" i="87"/>
  <c r="E67" i="87"/>
  <c r="E68" i="87"/>
  <c r="E69" i="87"/>
  <c r="E70" i="87"/>
  <c r="E71" i="87"/>
  <c r="E72" i="87"/>
  <c r="E73" i="87"/>
  <c r="E74" i="87"/>
  <c r="E75" i="87"/>
  <c r="E76" i="87"/>
  <c r="E77" i="87"/>
  <c r="E78" i="87"/>
  <c r="E79" i="87"/>
  <c r="E80" i="87"/>
  <c r="E81" i="87"/>
  <c r="E82" i="87"/>
  <c r="E83" i="87"/>
  <c r="E84" i="87"/>
  <c r="E85" i="87"/>
  <c r="E86" i="87"/>
  <c r="E104" i="87"/>
  <c r="E105" i="87"/>
  <c r="E6" i="87"/>
  <c r="G6" i="87" s="1"/>
  <c r="B105" i="87"/>
  <c r="C105" i="87" s="1"/>
  <c r="B7" i="87"/>
  <c r="C7" i="87" s="1"/>
  <c r="B8" i="87"/>
  <c r="C8" i="87" s="1"/>
  <c r="B9" i="87"/>
  <c r="C9" i="87" s="1"/>
  <c r="B10" i="87"/>
  <c r="C10" i="87" s="1"/>
  <c r="B11" i="87"/>
  <c r="C11" i="87" s="1"/>
  <c r="B12" i="87"/>
  <c r="C12" i="87" s="1"/>
  <c r="B13" i="87"/>
  <c r="C13" i="87" s="1"/>
  <c r="B14" i="87"/>
  <c r="C14" i="87" s="1"/>
  <c r="B15" i="87"/>
  <c r="C15" i="87" s="1"/>
  <c r="B16" i="87"/>
  <c r="C16" i="87" s="1"/>
  <c r="B17" i="87"/>
  <c r="C17" i="87" s="1"/>
  <c r="B18" i="87"/>
  <c r="C18" i="87" s="1"/>
  <c r="B19" i="87"/>
  <c r="C19" i="87" s="1"/>
  <c r="B20" i="87"/>
  <c r="C20" i="87" s="1"/>
  <c r="B21" i="87"/>
  <c r="C21" i="87" s="1"/>
  <c r="B22" i="87"/>
  <c r="C22" i="87" s="1"/>
  <c r="B23" i="87"/>
  <c r="C23" i="87" s="1"/>
  <c r="B24" i="87"/>
  <c r="C24" i="87" s="1"/>
  <c r="B25" i="87"/>
  <c r="C25" i="87" s="1"/>
  <c r="B26" i="87"/>
  <c r="C26" i="87" s="1"/>
  <c r="B27" i="87"/>
  <c r="C27" i="87" s="1"/>
  <c r="B28" i="87"/>
  <c r="C28" i="87" s="1"/>
  <c r="B29" i="87"/>
  <c r="C29" i="87" s="1"/>
  <c r="B30" i="87"/>
  <c r="C30" i="87" s="1"/>
  <c r="B31" i="87"/>
  <c r="C31" i="87" s="1"/>
  <c r="B32" i="87"/>
  <c r="C32" i="87" s="1"/>
  <c r="B33" i="87"/>
  <c r="C33" i="87" s="1"/>
  <c r="B34" i="87"/>
  <c r="C34" i="87" s="1"/>
  <c r="B35" i="87"/>
  <c r="C35" i="87" s="1"/>
  <c r="B36" i="87"/>
  <c r="C36" i="87" s="1"/>
  <c r="B37" i="87"/>
  <c r="C37" i="87" s="1"/>
  <c r="B38" i="87"/>
  <c r="C38" i="87" s="1"/>
  <c r="B39" i="87"/>
  <c r="C39" i="87" s="1"/>
  <c r="B40" i="87"/>
  <c r="C40" i="87" s="1"/>
  <c r="B41" i="87"/>
  <c r="C41" i="87" s="1"/>
  <c r="B42" i="87"/>
  <c r="C42" i="87" s="1"/>
  <c r="B43" i="87"/>
  <c r="C43" i="87" s="1"/>
  <c r="B44" i="87"/>
  <c r="C44" i="87" s="1"/>
  <c r="B45" i="87"/>
  <c r="C45" i="87" s="1"/>
  <c r="B46" i="87"/>
  <c r="C46" i="87" s="1"/>
  <c r="B47" i="87"/>
  <c r="C47" i="87" s="1"/>
  <c r="B48" i="87"/>
  <c r="C48" i="87" s="1"/>
  <c r="B49" i="87"/>
  <c r="C49" i="87" s="1"/>
  <c r="B50" i="87"/>
  <c r="C50" i="87" s="1"/>
  <c r="B51" i="87"/>
  <c r="C51" i="87" s="1"/>
  <c r="B52" i="87"/>
  <c r="C52" i="87" s="1"/>
  <c r="B53" i="87"/>
  <c r="C53" i="87" s="1"/>
  <c r="B54" i="87"/>
  <c r="C54" i="87" s="1"/>
  <c r="B55" i="87"/>
  <c r="C55" i="87" s="1"/>
  <c r="B56" i="87"/>
  <c r="C56" i="87" s="1"/>
  <c r="B57" i="87"/>
  <c r="C57" i="87" s="1"/>
  <c r="B58" i="87"/>
  <c r="C58" i="87" s="1"/>
  <c r="B59" i="87"/>
  <c r="C59" i="87" s="1"/>
  <c r="B60" i="87"/>
  <c r="C60" i="87" s="1"/>
  <c r="B61" i="87"/>
  <c r="C61" i="87" s="1"/>
  <c r="B62" i="87"/>
  <c r="C62" i="87" s="1"/>
  <c r="B63" i="87"/>
  <c r="C63" i="87" s="1"/>
  <c r="B64" i="87"/>
  <c r="C64" i="87" s="1"/>
  <c r="B65" i="87"/>
  <c r="C65" i="87" s="1"/>
  <c r="B66" i="87"/>
  <c r="C66" i="87" s="1"/>
  <c r="B67" i="87"/>
  <c r="C67" i="87" s="1"/>
  <c r="B68" i="87"/>
  <c r="C68" i="87" s="1"/>
  <c r="B69" i="87"/>
  <c r="C69" i="87" s="1"/>
  <c r="B70" i="87"/>
  <c r="C70" i="87" s="1"/>
  <c r="B71" i="87"/>
  <c r="C71" i="87" s="1"/>
  <c r="B72" i="87"/>
  <c r="C72" i="87" s="1"/>
  <c r="B73" i="87"/>
  <c r="C73" i="87" s="1"/>
  <c r="B74" i="87"/>
  <c r="C74" i="87" s="1"/>
  <c r="B75" i="87"/>
  <c r="C75" i="87" s="1"/>
  <c r="B76" i="87"/>
  <c r="C76" i="87" s="1"/>
  <c r="B77" i="87"/>
  <c r="C77" i="87" s="1"/>
  <c r="B78" i="87"/>
  <c r="C78" i="87" s="1"/>
  <c r="B79" i="87"/>
  <c r="C79" i="87" s="1"/>
  <c r="B80" i="87"/>
  <c r="C80" i="87" s="1"/>
  <c r="B81" i="87"/>
  <c r="C81" i="87" s="1"/>
  <c r="B82" i="87"/>
  <c r="C82" i="87" s="1"/>
  <c r="B83" i="87"/>
  <c r="C83" i="87" s="1"/>
  <c r="B84" i="87"/>
  <c r="C84" i="87" s="1"/>
  <c r="B85" i="87"/>
  <c r="C85" i="87" s="1"/>
  <c r="B86" i="87"/>
  <c r="C86" i="87" s="1"/>
  <c r="B87" i="87"/>
  <c r="C87" i="87" s="1"/>
  <c r="B88" i="87"/>
  <c r="C88" i="87" s="1"/>
  <c r="B89" i="87"/>
  <c r="C89" i="87" s="1"/>
  <c r="B104" i="87"/>
  <c r="C104" i="87" s="1"/>
  <c r="B6" i="87"/>
  <c r="E26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53" i="86"/>
  <c r="E54" i="86"/>
  <c r="E55" i="86"/>
  <c r="E56" i="86"/>
  <c r="E57" i="86"/>
  <c r="E58" i="86"/>
  <c r="E59" i="86"/>
  <c r="E60" i="86"/>
  <c r="E61" i="86"/>
  <c r="E62" i="86"/>
  <c r="E63" i="86"/>
  <c r="E64" i="86"/>
  <c r="E65" i="86"/>
  <c r="E66" i="86"/>
  <c r="E67" i="86"/>
  <c r="E68" i="86"/>
  <c r="E69" i="86"/>
  <c r="E70" i="86"/>
  <c r="E71" i="86"/>
  <c r="E72" i="86"/>
  <c r="E73" i="86"/>
  <c r="E74" i="86"/>
  <c r="E75" i="86"/>
  <c r="E76" i="86"/>
  <c r="E77" i="86"/>
  <c r="E78" i="86"/>
  <c r="E79" i="86"/>
  <c r="E80" i="86"/>
  <c r="E81" i="86"/>
  <c r="E82" i="86"/>
  <c r="E83" i="86"/>
  <c r="E84" i="86"/>
  <c r="E85" i="86"/>
  <c r="E86" i="86"/>
  <c r="E87" i="86"/>
  <c r="E88" i="86"/>
  <c r="E89" i="86"/>
  <c r="E90" i="86"/>
  <c r="E91" i="86"/>
  <c r="E92" i="86"/>
  <c r="E93" i="86"/>
  <c r="E7" i="86"/>
  <c r="B34" i="86"/>
  <c r="C34" i="86" s="1"/>
  <c r="B35" i="86"/>
  <c r="B36" i="86"/>
  <c r="C36" i="86" s="1"/>
  <c r="B37" i="86"/>
  <c r="C37" i="86" s="1"/>
  <c r="B38" i="86"/>
  <c r="C38" i="86" s="1"/>
  <c r="B39" i="86"/>
  <c r="C39" i="86" s="1"/>
  <c r="B40" i="86"/>
  <c r="C40" i="86" s="1"/>
  <c r="B41" i="86"/>
  <c r="B42" i="86"/>
  <c r="C42" i="86" s="1"/>
  <c r="B43" i="86"/>
  <c r="C43" i="86" s="1"/>
  <c r="B44" i="86"/>
  <c r="C44" i="86" s="1"/>
  <c r="B45" i="86"/>
  <c r="C45" i="86" s="1"/>
  <c r="B46" i="86"/>
  <c r="C46" i="86" s="1"/>
  <c r="B47" i="86"/>
  <c r="C47" i="86" s="1"/>
  <c r="B48" i="86"/>
  <c r="C48" i="86" s="1"/>
  <c r="B49" i="86"/>
  <c r="C49" i="86" s="1"/>
  <c r="B50" i="86"/>
  <c r="C50" i="86" s="1"/>
  <c r="B51" i="86"/>
  <c r="C51" i="86" s="1"/>
  <c r="B52" i="86"/>
  <c r="C52" i="86" s="1"/>
  <c r="B53" i="86"/>
  <c r="B54" i="86"/>
  <c r="C54" i="86" s="1"/>
  <c r="B55" i="86"/>
  <c r="C55" i="86" s="1"/>
  <c r="B56" i="86"/>
  <c r="C56" i="86" s="1"/>
  <c r="B57" i="86"/>
  <c r="C57" i="86" s="1"/>
  <c r="B58" i="86"/>
  <c r="C58" i="86" s="1"/>
  <c r="B59" i="86"/>
  <c r="C59" i="86" s="1"/>
  <c r="B60" i="86"/>
  <c r="C60" i="86" s="1"/>
  <c r="B61" i="86"/>
  <c r="C61" i="86" s="1"/>
  <c r="B62" i="86"/>
  <c r="C62" i="86" s="1"/>
  <c r="B63" i="86"/>
  <c r="C63" i="86" s="1"/>
  <c r="B64" i="86"/>
  <c r="C64" i="86" s="1"/>
  <c r="B65" i="86"/>
  <c r="C65" i="86" s="1"/>
  <c r="B66" i="86"/>
  <c r="C66" i="86" s="1"/>
  <c r="B67" i="86"/>
  <c r="C67" i="86" s="1"/>
  <c r="B68" i="86"/>
  <c r="C68" i="86" s="1"/>
  <c r="B69" i="86"/>
  <c r="C69" i="86" s="1"/>
  <c r="B70" i="86"/>
  <c r="C70" i="86" s="1"/>
  <c r="B71" i="86"/>
  <c r="C71" i="86" s="1"/>
  <c r="B72" i="86"/>
  <c r="C72" i="86" s="1"/>
  <c r="B73" i="86"/>
  <c r="C73" i="86" s="1"/>
  <c r="B74" i="86"/>
  <c r="C74" i="86" s="1"/>
  <c r="B75" i="86"/>
  <c r="C75" i="86" s="1"/>
  <c r="B76" i="86"/>
  <c r="C76" i="86" s="1"/>
  <c r="B77" i="86"/>
  <c r="C77" i="86" s="1"/>
  <c r="B78" i="86"/>
  <c r="C78" i="86" s="1"/>
  <c r="B79" i="86"/>
  <c r="C79" i="86" s="1"/>
  <c r="B80" i="86"/>
  <c r="C80" i="86" s="1"/>
  <c r="B81" i="86"/>
  <c r="C81" i="86" s="1"/>
  <c r="B82" i="86"/>
  <c r="C82" i="86" s="1"/>
  <c r="B83" i="86"/>
  <c r="C83" i="86" s="1"/>
  <c r="B84" i="86"/>
  <c r="C84" i="86" s="1"/>
  <c r="B85" i="86"/>
  <c r="C85" i="86" s="1"/>
  <c r="B86" i="86"/>
  <c r="C86" i="86" s="1"/>
  <c r="B87" i="86"/>
  <c r="C87" i="86" s="1"/>
  <c r="B88" i="86"/>
  <c r="C88" i="86" s="1"/>
  <c r="B89" i="86"/>
  <c r="C89" i="86" s="1"/>
  <c r="B90" i="86"/>
  <c r="C90" i="86" s="1"/>
  <c r="B91" i="86"/>
  <c r="C91" i="86" s="1"/>
  <c r="B92" i="86"/>
  <c r="C92" i="86" s="1"/>
  <c r="B8" i="86"/>
  <c r="C8" i="86" s="1"/>
  <c r="B9" i="86"/>
  <c r="C9" i="86" s="1"/>
  <c r="B10" i="86"/>
  <c r="C10" i="86" s="1"/>
  <c r="B11" i="86"/>
  <c r="C11" i="86" s="1"/>
  <c r="B12" i="86"/>
  <c r="C12" i="86" s="1"/>
  <c r="B13" i="86"/>
  <c r="C13" i="86" s="1"/>
  <c r="B14" i="86"/>
  <c r="C14" i="86" s="1"/>
  <c r="B15" i="86"/>
  <c r="C15" i="86" s="1"/>
  <c r="B16" i="86"/>
  <c r="C16" i="86" s="1"/>
  <c r="B17" i="86"/>
  <c r="C17" i="86" s="1"/>
  <c r="B18" i="86"/>
  <c r="C18" i="86" s="1"/>
  <c r="B19" i="86"/>
  <c r="C19" i="86" s="1"/>
  <c r="B20" i="86"/>
  <c r="C20" i="86" s="1"/>
  <c r="B21" i="86"/>
  <c r="C21" i="86" s="1"/>
  <c r="B22" i="86"/>
  <c r="C22" i="86" s="1"/>
  <c r="B23" i="86"/>
  <c r="C23" i="86" s="1"/>
  <c r="B24" i="86"/>
  <c r="C24" i="86" s="1"/>
  <c r="B25" i="86"/>
  <c r="C25" i="86" s="1"/>
  <c r="B26" i="86"/>
  <c r="C26" i="86" s="1"/>
  <c r="B27" i="86"/>
  <c r="C27" i="86" s="1"/>
  <c r="B28" i="86"/>
  <c r="C28" i="86" s="1"/>
  <c r="B29" i="86"/>
  <c r="C29" i="86" s="1"/>
  <c r="B30" i="86"/>
  <c r="C30" i="86" s="1"/>
  <c r="B31" i="86"/>
  <c r="C31" i="86" s="1"/>
  <c r="B32" i="86"/>
  <c r="C32" i="86" s="1"/>
  <c r="B33" i="86"/>
  <c r="C33" i="86" s="1"/>
  <c r="B7" i="86"/>
  <c r="C53" i="86"/>
  <c r="C41" i="86"/>
  <c r="C35" i="86"/>
  <c r="G101" i="87" l="1"/>
  <c r="D100" i="87"/>
  <c r="G95" i="87"/>
  <c r="D94" i="87"/>
  <c r="G118" i="86"/>
  <c r="E14" i="122"/>
  <c r="D6" i="87"/>
  <c r="E15" i="122"/>
  <c r="E16" i="122"/>
  <c r="C6" i="87"/>
  <c r="C7" i="86"/>
  <c r="E12" i="122"/>
  <c r="E13" i="122"/>
  <c r="G113" i="86"/>
  <c r="G115" i="86"/>
  <c r="G117" i="86"/>
  <c r="G110" i="86"/>
  <c r="G111" i="86"/>
  <c r="G102" i="86"/>
  <c r="G104" i="86"/>
  <c r="G106" i="86"/>
  <c r="G94" i="86"/>
  <c r="G96" i="86"/>
  <c r="G98" i="86"/>
  <c r="G114" i="86"/>
  <c r="G103" i="86"/>
  <c r="G105" i="86"/>
  <c r="G107" i="86"/>
  <c r="G95" i="86"/>
  <c r="G97" i="86"/>
  <c r="G99" i="86"/>
  <c r="G101" i="86"/>
  <c r="G100" i="86"/>
  <c r="D101" i="86" s="1"/>
  <c r="G112" i="86"/>
  <c r="D113" i="86" s="1"/>
  <c r="G109" i="86"/>
  <c r="G108" i="86"/>
  <c r="G116" i="86"/>
  <c r="G7" i="87"/>
  <c r="D7" i="87" s="1"/>
  <c r="G27" i="86"/>
  <c r="G29" i="86"/>
  <c r="G31" i="86"/>
  <c r="G33" i="86"/>
  <c r="G35" i="86"/>
  <c r="G37" i="86"/>
  <c r="G39" i="86"/>
  <c r="G41" i="86"/>
  <c r="G43" i="86"/>
  <c r="G45" i="86"/>
  <c r="G47" i="86"/>
  <c r="G49" i="86"/>
  <c r="G51" i="86"/>
  <c r="G53" i="86"/>
  <c r="G55" i="86"/>
  <c r="G57" i="86"/>
  <c r="G59" i="86"/>
  <c r="G61" i="86"/>
  <c r="G63" i="86"/>
  <c r="G65" i="86"/>
  <c r="G67" i="86"/>
  <c r="G69" i="86"/>
  <c r="G71" i="86"/>
  <c r="G73" i="86"/>
  <c r="G75" i="86"/>
  <c r="G77" i="86"/>
  <c r="G79" i="86"/>
  <c r="G81" i="86"/>
  <c r="G83" i="86"/>
  <c r="G85" i="86"/>
  <c r="G87" i="86"/>
  <c r="G89" i="86"/>
  <c r="G91" i="86"/>
  <c r="G93" i="86"/>
  <c r="D94" i="86" s="1"/>
  <c r="G8" i="86"/>
  <c r="G25" i="86"/>
  <c r="G24" i="86"/>
  <c r="D25" i="86" s="1"/>
  <c r="G23" i="86"/>
  <c r="G22" i="86"/>
  <c r="D23" i="86" s="1"/>
  <c r="G21" i="86"/>
  <c r="G20" i="86"/>
  <c r="D21" i="86" s="1"/>
  <c r="G19" i="86"/>
  <c r="G18" i="86"/>
  <c r="D19" i="86" s="1"/>
  <c r="G17" i="86"/>
  <c r="G26" i="86"/>
  <c r="G28" i="86"/>
  <c r="D29" i="86" s="1"/>
  <c r="G30" i="86"/>
  <c r="G32" i="86"/>
  <c r="D33" i="86" s="1"/>
  <c r="G34" i="86"/>
  <c r="G36" i="86"/>
  <c r="D37" i="86" s="1"/>
  <c r="G38" i="86"/>
  <c r="G40" i="86"/>
  <c r="D41" i="86" s="1"/>
  <c r="G42" i="86"/>
  <c r="G44" i="86"/>
  <c r="D45" i="86" s="1"/>
  <c r="G46" i="86"/>
  <c r="G48" i="86"/>
  <c r="D49" i="86" s="1"/>
  <c r="G50" i="86"/>
  <c r="G52" i="86"/>
  <c r="D53" i="86" s="1"/>
  <c r="G54" i="86"/>
  <c r="G56" i="86"/>
  <c r="D57" i="86" s="1"/>
  <c r="G58" i="86"/>
  <c r="G60" i="86"/>
  <c r="D61" i="86" s="1"/>
  <c r="G62" i="86"/>
  <c r="G64" i="86"/>
  <c r="D65" i="86" s="1"/>
  <c r="G66" i="86"/>
  <c r="G68" i="86"/>
  <c r="D69" i="86" s="1"/>
  <c r="G70" i="86"/>
  <c r="G72" i="86"/>
  <c r="D73" i="86" s="1"/>
  <c r="G74" i="86"/>
  <c r="G76" i="86"/>
  <c r="D77" i="86" s="1"/>
  <c r="G78" i="86"/>
  <c r="G80" i="86"/>
  <c r="D81" i="86" s="1"/>
  <c r="G82" i="86"/>
  <c r="G84" i="86"/>
  <c r="D85" i="86" s="1"/>
  <c r="G86" i="86"/>
  <c r="G88" i="86"/>
  <c r="D89" i="86" s="1"/>
  <c r="G90" i="86"/>
  <c r="G92" i="86"/>
  <c r="D93" i="86" s="1"/>
  <c r="G7" i="86"/>
  <c r="G9" i="86"/>
  <c r="G10" i="86"/>
  <c r="G11" i="86"/>
  <c r="D12" i="86" s="1"/>
  <c r="G12" i="86"/>
  <c r="G13" i="86"/>
  <c r="G14" i="86"/>
  <c r="G15" i="86"/>
  <c r="D16" i="86" s="1"/>
  <c r="G16" i="86"/>
  <c r="D17" i="86" s="1"/>
  <c r="D118" i="86" l="1"/>
  <c r="D110" i="86"/>
  <c r="G102" i="87"/>
  <c r="D101" i="87"/>
  <c r="D95" i="87"/>
  <c r="D92" i="86"/>
  <c r="D84" i="86"/>
  <c r="D76" i="86"/>
  <c r="D68" i="86"/>
  <c r="D60" i="86"/>
  <c r="D52" i="86"/>
  <c r="D44" i="86"/>
  <c r="D36" i="86"/>
  <c r="D28" i="86"/>
  <c r="D100" i="86"/>
  <c r="D106" i="86"/>
  <c r="D97" i="86"/>
  <c r="D103" i="86"/>
  <c r="D116" i="86"/>
  <c r="D14" i="86"/>
  <c r="D10" i="86"/>
  <c r="D107" i="86"/>
  <c r="D111" i="86"/>
  <c r="D13" i="86"/>
  <c r="D8" i="86"/>
  <c r="D7" i="86"/>
  <c r="D87" i="86"/>
  <c r="D79" i="86"/>
  <c r="D71" i="86"/>
  <c r="D63" i="86"/>
  <c r="D55" i="86"/>
  <c r="D47" i="86"/>
  <c r="D39" i="86"/>
  <c r="D31" i="86"/>
  <c r="D18" i="86"/>
  <c r="D22" i="86"/>
  <c r="D26" i="86"/>
  <c r="D90" i="86"/>
  <c r="D82" i="86"/>
  <c r="D74" i="86"/>
  <c r="D66" i="86"/>
  <c r="D58" i="86"/>
  <c r="D50" i="86"/>
  <c r="D42" i="86"/>
  <c r="D34" i="86"/>
  <c r="D98" i="86"/>
  <c r="D104" i="86"/>
  <c r="D95" i="86"/>
  <c r="D112" i="86"/>
  <c r="D114" i="86"/>
  <c r="D117" i="86"/>
  <c r="D96" i="86"/>
  <c r="D115" i="86"/>
  <c r="D9" i="86"/>
  <c r="D88" i="86"/>
  <c r="D80" i="86"/>
  <c r="D72" i="86"/>
  <c r="D64" i="86"/>
  <c r="D56" i="86"/>
  <c r="D48" i="86"/>
  <c r="D40" i="86"/>
  <c r="D32" i="86"/>
  <c r="D15" i="86"/>
  <c r="D11" i="86"/>
  <c r="D91" i="86"/>
  <c r="D83" i="86"/>
  <c r="D75" i="86"/>
  <c r="D67" i="86"/>
  <c r="D59" i="86"/>
  <c r="D51" i="86"/>
  <c r="D43" i="86"/>
  <c r="D35" i="86"/>
  <c r="D27" i="86"/>
  <c r="D20" i="86"/>
  <c r="D24" i="86"/>
  <c r="D86" i="86"/>
  <c r="D78" i="86"/>
  <c r="D70" i="86"/>
  <c r="D62" i="86"/>
  <c r="D54" i="86"/>
  <c r="D46" i="86"/>
  <c r="D38" i="86"/>
  <c r="D30" i="86"/>
  <c r="D109" i="86"/>
  <c r="D102" i="86"/>
  <c r="D108" i="86"/>
  <c r="D99" i="86"/>
  <c r="D105" i="86"/>
  <c r="G8" i="87"/>
  <c r="D8" i="87" s="1"/>
  <c r="D12" i="122"/>
  <c r="D13" i="122"/>
  <c r="G103" i="87" l="1"/>
  <c r="D102" i="87"/>
  <c r="G9" i="87"/>
  <c r="D103" i="87" l="1"/>
  <c r="D9" i="87"/>
  <c r="G10" i="87"/>
  <c r="D10" i="87" l="1"/>
  <c r="G11" i="87"/>
  <c r="D11" i="87" l="1"/>
  <c r="G12" i="87"/>
  <c r="D12" i="87" l="1"/>
  <c r="G13" i="87"/>
  <c r="D13" i="87" l="1"/>
  <c r="G14" i="87"/>
  <c r="D14" i="87" l="1"/>
  <c r="G15" i="87"/>
  <c r="G16" i="87" l="1"/>
  <c r="D16" i="87" l="1"/>
  <c r="G17" i="87"/>
  <c r="D17" i="87" l="1"/>
  <c r="G18" i="87"/>
  <c r="D18" i="87" l="1"/>
  <c r="G19" i="87"/>
  <c r="D19" i="87" l="1"/>
  <c r="G20" i="87"/>
  <c r="D20" i="87" l="1"/>
  <c r="G21" i="87"/>
  <c r="D21" i="87" l="1"/>
  <c r="G22" i="87"/>
  <c r="D22" i="87" l="1"/>
  <c r="G23" i="87"/>
  <c r="D23" i="87" l="1"/>
  <c r="G24" i="87"/>
  <c r="D24" i="87" l="1"/>
  <c r="G25" i="87"/>
  <c r="D25" i="87" l="1"/>
  <c r="G26" i="87"/>
  <c r="D26" i="87" l="1"/>
  <c r="G27" i="87"/>
  <c r="D27" i="87" l="1"/>
  <c r="G28" i="87"/>
  <c r="D28" i="87" l="1"/>
  <c r="G29" i="87"/>
  <c r="D29" i="87" l="1"/>
  <c r="G30" i="87"/>
  <c r="D30" i="87" l="1"/>
  <c r="G31" i="87"/>
  <c r="D31" i="87" l="1"/>
  <c r="D16" i="122" s="1"/>
  <c r="G32" i="87"/>
  <c r="D32" i="87" l="1"/>
  <c r="D15" i="122" s="1"/>
  <c r="G33" i="87"/>
  <c r="D33" i="87" l="1"/>
  <c r="G34" i="87"/>
  <c r="D34" i="87" l="1"/>
  <c r="G35" i="87"/>
  <c r="D35" i="87" l="1"/>
  <c r="G36" i="87"/>
  <c r="D36" i="87" l="1"/>
  <c r="G37" i="87"/>
  <c r="D37" i="87" l="1"/>
  <c r="D14" i="122" s="1"/>
  <c r="G38" i="87"/>
  <c r="D38" i="87" l="1"/>
  <c r="G39" i="87"/>
  <c r="D39" i="87" l="1"/>
  <c r="G40" i="87"/>
  <c r="D40" i="87" l="1"/>
  <c r="G41" i="87"/>
  <c r="D41" i="87" l="1"/>
  <c r="G42" i="87"/>
  <c r="D42" i="87" l="1"/>
  <c r="G43" i="87"/>
  <c r="D43" i="87" l="1"/>
  <c r="G44" i="87"/>
  <c r="D44" i="87" l="1"/>
  <c r="G45" i="87"/>
  <c r="D45" i="87" l="1"/>
  <c r="G46" i="87"/>
  <c r="D46" i="87" l="1"/>
  <c r="G47" i="87"/>
  <c r="D47" i="87" l="1"/>
  <c r="G48" i="87"/>
  <c r="D48" i="87" l="1"/>
  <c r="G49" i="87"/>
  <c r="D49" i="87" l="1"/>
  <c r="G50" i="87"/>
  <c r="D50" i="87" l="1"/>
  <c r="G51" i="87"/>
  <c r="D51" i="87" l="1"/>
  <c r="G52" i="87"/>
  <c r="D52" i="87" l="1"/>
  <c r="G53" i="87"/>
  <c r="D53" i="87" l="1"/>
  <c r="G54" i="87"/>
  <c r="D54" i="87" l="1"/>
  <c r="G55" i="87"/>
  <c r="D55" i="87" l="1"/>
  <c r="G56" i="87"/>
  <c r="D56" i="87" l="1"/>
  <c r="G57" i="87"/>
  <c r="D57" i="87" l="1"/>
  <c r="G58" i="87"/>
  <c r="D58" i="87" l="1"/>
  <c r="G59" i="87"/>
  <c r="D59" i="87" l="1"/>
  <c r="G60" i="87"/>
  <c r="D60" i="87" l="1"/>
  <c r="G61" i="87"/>
  <c r="D61" i="87" l="1"/>
  <c r="G62" i="87"/>
  <c r="D62" i="87" l="1"/>
  <c r="G63" i="87"/>
  <c r="D63" i="87" l="1"/>
  <c r="G64" i="87"/>
  <c r="D64" i="87" l="1"/>
  <c r="G65" i="87"/>
  <c r="D65" i="87" l="1"/>
  <c r="G66" i="87"/>
  <c r="D66" i="87" l="1"/>
  <c r="G67" i="87"/>
  <c r="D67" i="87" l="1"/>
  <c r="G68" i="87"/>
  <c r="D68" i="87" l="1"/>
  <c r="G69" i="87"/>
  <c r="D69" i="87" l="1"/>
  <c r="G70" i="87"/>
  <c r="D70" i="87" l="1"/>
  <c r="G71" i="87"/>
  <c r="D71" i="87" l="1"/>
  <c r="G72" i="87"/>
  <c r="D72" i="87" l="1"/>
  <c r="G73" i="87"/>
  <c r="D73" i="87" l="1"/>
  <c r="G74" i="87"/>
  <c r="D74" i="87" l="1"/>
  <c r="G75" i="87"/>
  <c r="D75" i="87" l="1"/>
  <c r="G76" i="87"/>
  <c r="D76" i="87" l="1"/>
  <c r="G77" i="87"/>
  <c r="D77" i="87" l="1"/>
  <c r="G78" i="87"/>
  <c r="D78" i="87" l="1"/>
  <c r="G79" i="87"/>
  <c r="D79" i="87" l="1"/>
  <c r="G80" i="87"/>
  <c r="D80" i="87" l="1"/>
  <c r="G81" i="87"/>
  <c r="D81" i="87" s="1"/>
  <c r="G82" i="87" l="1"/>
  <c r="D82" i="87" l="1"/>
  <c r="G83" i="87"/>
  <c r="D83" i="87" s="1"/>
  <c r="G84" i="87" l="1"/>
  <c r="D84" i="87" s="1"/>
  <c r="G85" i="87" l="1"/>
  <c r="D85" i="87" s="1"/>
  <c r="G86" i="87" l="1"/>
  <c r="D86" i="87" l="1"/>
  <c r="G87" i="87"/>
  <c r="D87" i="87" s="1"/>
  <c r="G88" i="87" l="1"/>
  <c r="D88" i="87" l="1"/>
  <c r="G89" i="87"/>
  <c r="D89" i="87" l="1"/>
  <c r="G104" i="87" l="1"/>
  <c r="D104" i="87" s="1"/>
  <c r="G105" i="87" l="1"/>
  <c r="D105" i="87" s="1"/>
  <c r="H25" i="122" l="1"/>
  <c r="J25" i="122" s="1"/>
</calcChain>
</file>

<file path=xl/sharedStrings.xml><?xml version="1.0" encoding="utf-8"?>
<sst xmlns="http://schemas.openxmlformats.org/spreadsheetml/2006/main" count="99" uniqueCount="57">
  <si>
    <t>누적 비율</t>
    <phoneticPr fontId="1" type="noConversion"/>
  </si>
  <si>
    <t>누적 인원</t>
    <phoneticPr fontId="1" type="noConversion"/>
  </si>
  <si>
    <t>비율</t>
    <phoneticPr fontId="1" type="noConversion"/>
  </si>
  <si>
    <t>인원</t>
    <phoneticPr fontId="1" type="noConversion"/>
  </si>
  <si>
    <t>백분위</t>
    <phoneticPr fontId="1" type="noConversion"/>
  </si>
  <si>
    <t>등급</t>
    <phoneticPr fontId="1" type="noConversion"/>
  </si>
  <si>
    <t>표준점수</t>
    <phoneticPr fontId="1" type="noConversion"/>
  </si>
  <si>
    <t>표준편차</t>
    <phoneticPr fontId="1" type="noConversion"/>
  </si>
  <si>
    <t>과목</t>
    <phoneticPr fontId="1" type="noConversion"/>
  </si>
  <si>
    <t>응시자 수</t>
    <phoneticPr fontId="1" type="noConversion"/>
  </si>
  <si>
    <t>평균</t>
    <phoneticPr fontId="1" type="noConversion"/>
  </si>
  <si>
    <t>국어</t>
    <phoneticPr fontId="1" type="noConversion"/>
  </si>
  <si>
    <t>수학 가형</t>
    <phoneticPr fontId="1" type="noConversion"/>
  </si>
  <si>
    <t>시험명</t>
  </si>
  <si>
    <t>과목</t>
  </si>
  <si>
    <t>화작B</t>
  </si>
  <si>
    <t>언매B</t>
  </si>
  <si>
    <t>화작C</t>
  </si>
  <si>
    <t>언매C</t>
  </si>
  <si>
    <t>기하B</t>
  </si>
  <si>
    <t>확통C</t>
  </si>
  <si>
    <t>확통B</t>
  </si>
  <si>
    <t>미적B</t>
  </si>
  <si>
    <t>미적C</t>
  </si>
  <si>
    <t>기하C</t>
  </si>
  <si>
    <t>선택과목</t>
    <phoneticPr fontId="1" type="noConversion"/>
  </si>
  <si>
    <t>공통 원점수</t>
    <phoneticPr fontId="1" type="noConversion"/>
  </si>
  <si>
    <t>선택 원점수</t>
    <phoneticPr fontId="1" type="noConversion"/>
  </si>
  <si>
    <t>화법과 작문</t>
    <phoneticPr fontId="1" type="noConversion"/>
  </si>
  <si>
    <t>확률과 통계</t>
    <phoneticPr fontId="1" type="noConversion"/>
  </si>
  <si>
    <t>언어와 매체</t>
    <phoneticPr fontId="1" type="noConversion"/>
  </si>
  <si>
    <t>국어 (표준점수별 백분위 및 등급표)</t>
    <phoneticPr fontId="1" type="noConversion"/>
  </si>
  <si>
    <t>수학 (표준점수별 백분위 및 등급표)</t>
    <phoneticPr fontId="1" type="noConversion"/>
  </si>
  <si>
    <t>계산 결과</t>
    <phoneticPr fontId="1" type="noConversion"/>
  </si>
  <si>
    <t>-</t>
    <phoneticPr fontId="1" type="noConversion"/>
  </si>
  <si>
    <t>국어A</t>
    <phoneticPr fontId="1" type="noConversion"/>
  </si>
  <si>
    <t>수학</t>
    <phoneticPr fontId="1" type="noConversion"/>
  </si>
  <si>
    <t>원점수 → 표준점수 계산기</t>
    <phoneticPr fontId="1" type="noConversion"/>
  </si>
  <si>
    <t>미적분</t>
    <phoneticPr fontId="1" type="noConversion"/>
  </si>
  <si>
    <t>기하</t>
    <phoneticPr fontId="1" type="noConversion"/>
  </si>
  <si>
    <t>표준점수 → 원점수 역산기</t>
    <phoneticPr fontId="1" type="noConversion"/>
  </si>
  <si>
    <t>원점수(공통+선택) 역산 결과</t>
    <phoneticPr fontId="1" type="noConversion"/>
  </si>
  <si>
    <t>역산 결과</t>
    <phoneticPr fontId="1" type="noConversion"/>
  </si>
  <si>
    <t>-</t>
    <phoneticPr fontId="1" type="noConversion"/>
  </si>
  <si>
    <t>계산기 &amp; 역산기</t>
    <phoneticPr fontId="1" type="noConversion"/>
  </si>
  <si>
    <t>수학A</t>
    <phoneticPr fontId="1" type="noConversion"/>
  </si>
  <si>
    <t>전체</t>
    <phoneticPr fontId="1" type="noConversion"/>
  </si>
  <si>
    <t xml:space="preserve">2022학년도 3월 고3 전국연합학력평가  </t>
  </si>
  <si>
    <t>공통과목 평균</t>
    <phoneticPr fontId="1" type="noConversion"/>
  </si>
  <si>
    <t>선택과목 평균</t>
    <phoneticPr fontId="1" type="noConversion"/>
  </si>
  <si>
    <t>원점수 평균</t>
    <phoneticPr fontId="1" type="noConversion"/>
  </si>
  <si>
    <t>응시자 수</t>
    <phoneticPr fontId="1" type="noConversion"/>
  </si>
  <si>
    <t>국어 평균 추정치 (교육청 모의고사 한정 제공)</t>
    <phoneticPr fontId="1" type="noConversion"/>
  </si>
  <si>
    <t>수학 평균 추정치 (교육청 모의고사 한정 제공)</t>
    <phoneticPr fontId="1" type="noConversion"/>
  </si>
  <si>
    <t>미적분</t>
    <phoneticPr fontId="1" type="noConversion"/>
  </si>
  <si>
    <t>기하</t>
    <phoneticPr fontId="1" type="noConversion"/>
  </si>
  <si>
    <t>2022학년도 3월 고3 전국연합학력평가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</si>
</sst>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_ "/>
    <numFmt numFmtId="178" formatCode="0.00_);[Red]\(0.00\)"/>
    <numFmt numFmtId="179" formatCode="0_);[Red]\(0\)"/>
    <numFmt numFmtId="180" formatCode="#,##0_);[Red]\(#,##0\)"/>
  </numFmts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  <family val="2"/>
    </font>
    <font>
      <b/>
      <sz val="18"/>
      <color theme="3"/>
      <name val="맑은 고딕"/>
      <family val="2"/>
      <charset val="129"/>
      <scheme val="major"/>
    </font>
    <font>
      <sz val="11"/>
      <color rgb="FF9C6500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  <scheme val="minor"/>
    </font>
    <font>
      <u/>
      <sz val="11"/>
      <color rgb="FF800080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HY견고딕"/>
      <family val="1"/>
      <charset val="129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color rgb="FF00CCFF"/>
      <name val="맑은 고딕"/>
      <family val="3"/>
      <charset val="129"/>
      <scheme val="minor"/>
    </font>
    <font>
      <sz val="10"/>
      <name val="돋움"/>
      <family val="3"/>
      <charset val="129"/>
    </font>
    <font>
      <sz val="10"/>
      <color theme="0"/>
      <name val="돋움"/>
      <family val="3"/>
      <charset val="129"/>
    </font>
  </fonts>
  <fills count="3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</fills>
  <borders count="8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505050"/>
      </right>
      <top/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indexed="64"/>
      </right>
      <top/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medium">
        <color rgb="FF505050"/>
      </top>
      <bottom style="thin">
        <color indexed="64"/>
      </bottom>
      <diagonal/>
    </border>
    <border>
      <left/>
      <right style="medium">
        <color indexed="64"/>
      </right>
      <top style="medium">
        <color rgb="FF505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/>
      <right style="medium">
        <color rgb="FF505050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505050"/>
      </bottom>
      <diagonal/>
    </border>
    <border>
      <left/>
      <right style="medium">
        <color indexed="64"/>
      </right>
      <top style="thin">
        <color indexed="64"/>
      </top>
      <bottom style="medium">
        <color rgb="FF505050"/>
      </bottom>
      <diagonal/>
    </border>
    <border>
      <left style="medium">
        <color indexed="64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medium">
        <color rgb="FF00000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medium">
        <color indexed="64"/>
      </right>
      <top style="medium">
        <color indexed="64"/>
      </top>
      <bottom style="thin">
        <color rgb="FF505050"/>
      </bottom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medium">
        <color indexed="64"/>
      </bottom>
      <diagonal/>
    </border>
  </borders>
  <cellStyleXfs count="51">
    <xf numFmtId="0" fontId="0" fillId="0" borderId="0">
      <alignment vertical="center"/>
    </xf>
    <xf numFmtId="0" fontId="2" fillId="0" borderId="0"/>
    <xf numFmtId="0" fontId="5" fillId="0" borderId="23" applyNumberFormat="0" applyFill="0" applyAlignment="0" applyProtection="0">
      <alignment vertical="center"/>
    </xf>
    <xf numFmtId="0" fontId="6" fillId="0" borderId="24" applyNumberFormat="0" applyFill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26" applyNumberFormat="0" applyAlignment="0" applyProtection="0">
      <alignment vertical="center"/>
    </xf>
    <xf numFmtId="0" fontId="11" fillId="8" borderId="27" applyNumberFormat="0" applyAlignment="0" applyProtection="0">
      <alignment vertical="center"/>
    </xf>
    <xf numFmtId="0" fontId="12" fillId="8" borderId="26" applyNumberFormat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9" borderId="2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30" applyNumberFormat="0" applyFont="0" applyAlignment="0" applyProtection="0">
      <alignment vertical="center"/>
    </xf>
    <xf numFmtId="0" fontId="2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/>
    <xf numFmtId="0" fontId="19" fillId="0" borderId="0"/>
  </cellStyleXfs>
  <cellXfs count="192">
    <xf numFmtId="0" fontId="0" fillId="0" borderId="0" xfId="0">
      <alignment vertical="center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left" vertical="center" wrapText="1"/>
    </xf>
    <xf numFmtId="0" fontId="24" fillId="0" borderId="66" xfId="0" applyFont="1" applyBorder="1" applyAlignment="1">
      <alignment horizontal="center" vertical="center" wrapText="1"/>
    </xf>
    <xf numFmtId="3" fontId="24" fillId="0" borderId="65" xfId="0" applyNumberFormat="1" applyFont="1" applyBorder="1" applyAlignment="1">
      <alignment horizontal="left" vertical="center" wrapText="1"/>
    </xf>
    <xf numFmtId="3" fontId="24" fillId="0" borderId="68" xfId="0" applyNumberFormat="1" applyFont="1" applyBorder="1" applyAlignment="1">
      <alignment horizontal="left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3" fontId="0" fillId="0" borderId="0" xfId="0" applyNumberFormat="1">
      <alignment vertical="center"/>
    </xf>
    <xf numFmtId="0" fontId="0" fillId="3" borderId="75" xfId="0" applyFill="1" applyBorder="1" applyAlignment="1">
      <alignment horizontal="center" vertical="center"/>
    </xf>
    <xf numFmtId="0" fontId="0" fillId="3" borderId="0" xfId="0" applyFill="1" applyProtection="1">
      <alignment vertical="center"/>
    </xf>
    <xf numFmtId="0" fontId="0" fillId="3" borderId="0" xfId="0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2" borderId="40" xfId="0" applyFill="1" applyBorder="1" applyAlignment="1" applyProtection="1">
      <alignment horizontal="center" vertical="center"/>
    </xf>
    <xf numFmtId="0" fontId="0" fillId="2" borderId="45" xfId="0" applyFill="1" applyBorder="1" applyAlignment="1" applyProtection="1">
      <alignment horizontal="center" vertical="center"/>
    </xf>
    <xf numFmtId="0" fontId="29" fillId="3" borderId="0" xfId="0" applyFont="1" applyFill="1" applyProtection="1">
      <alignment vertical="center"/>
    </xf>
    <xf numFmtId="0" fontId="0" fillId="3" borderId="0" xfId="0" applyFill="1" applyAlignment="1" applyProtection="1">
      <alignment vertical="center"/>
    </xf>
    <xf numFmtId="0" fontId="26" fillId="3" borderId="16" xfId="0" applyFont="1" applyFill="1" applyBorder="1" applyAlignment="1" applyProtection="1">
      <alignment horizontal="center" vertical="center"/>
    </xf>
    <xf numFmtId="0" fontId="26" fillId="3" borderId="8" xfId="0" applyFont="1" applyFill="1" applyBorder="1" applyAlignment="1" applyProtection="1">
      <alignment horizontal="center" vertical="center"/>
    </xf>
    <xf numFmtId="0" fontId="26" fillId="3" borderId="69" xfId="0" applyFont="1" applyFill="1" applyBorder="1" applyAlignment="1" applyProtection="1">
      <alignment horizontal="center" vertical="center"/>
    </xf>
    <xf numFmtId="0" fontId="26" fillId="3" borderId="7" xfId="0" applyFont="1" applyFill="1" applyBorder="1" applyAlignment="1" applyProtection="1">
      <alignment horizontal="center" vertical="center"/>
    </xf>
    <xf numFmtId="0" fontId="26" fillId="3" borderId="4" xfId="0" applyFont="1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2" fontId="0" fillId="3" borderId="5" xfId="0" applyNumberFormat="1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2" fontId="0" fillId="3" borderId="2" xfId="0" applyNumberFormat="1" applyFill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/>
    </xf>
    <xf numFmtId="0" fontId="0" fillId="2" borderId="74" xfId="0" applyFill="1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/>
    </xf>
    <xf numFmtId="0" fontId="0" fillId="2" borderId="72" xfId="0" applyFill="1" applyBorder="1" applyAlignment="1" applyProtection="1">
      <alignment horizontal="center" vertical="center"/>
    </xf>
    <xf numFmtId="0" fontId="0" fillId="3" borderId="75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6" fillId="2" borderId="8" xfId="0" applyFont="1" applyFill="1" applyBorder="1" applyAlignment="1" applyProtection="1">
      <alignment horizontal="center" vertical="center"/>
    </xf>
    <xf numFmtId="0" fontId="26" fillId="2" borderId="69" xfId="0" applyFont="1" applyFill="1" applyBorder="1" applyAlignment="1" applyProtection="1">
      <alignment horizontal="center" vertical="center"/>
    </xf>
    <xf numFmtId="0" fontId="26" fillId="2" borderId="9" xfId="0" applyFont="1" applyFill="1" applyBorder="1" applyAlignment="1" applyProtection="1">
      <alignment horizontal="center" vertical="center"/>
    </xf>
    <xf numFmtId="3" fontId="0" fillId="0" borderId="5" xfId="0" applyNumberFormat="1" applyBorder="1" applyAlignment="1" applyProtection="1">
      <alignment horizontal="center" vertical="center"/>
    </xf>
    <xf numFmtId="3" fontId="0" fillId="0" borderId="20" xfId="0" applyNumberFormat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vertical="center" wrapText="1"/>
    </xf>
    <xf numFmtId="0" fontId="26" fillId="2" borderId="7" xfId="0" applyFont="1" applyFill="1" applyBorder="1" applyAlignment="1" applyProtection="1">
      <alignment horizontal="center" vertical="center"/>
    </xf>
    <xf numFmtId="2" fontId="0" fillId="0" borderId="5" xfId="0" applyNumberFormat="1" applyBorder="1" applyAlignment="1" applyProtection="1">
      <alignment horizontal="center" vertical="center"/>
    </xf>
    <xf numFmtId="2" fontId="0" fillId="0" borderId="21" xfId="0" applyNumberFormat="1" applyBorder="1" applyAlignment="1" applyProtection="1">
      <alignment horizontal="center" vertical="center"/>
    </xf>
    <xf numFmtId="0" fontId="0" fillId="2" borderId="73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30" fillId="3" borderId="0" xfId="0" applyFont="1" applyFill="1" applyProtection="1">
      <alignment vertical="center"/>
    </xf>
    <xf numFmtId="0" fontId="26" fillId="2" borderId="4" xfId="0" applyFont="1" applyFill="1" applyBorder="1" applyAlignment="1" applyProtection="1">
      <alignment horizontal="center" vertical="center"/>
    </xf>
    <xf numFmtId="2" fontId="25" fillId="0" borderId="2" xfId="0" applyNumberFormat="1" applyFont="1" applyBorder="1" applyAlignment="1" applyProtection="1">
      <alignment horizontal="center" vertical="center"/>
    </xf>
    <xf numFmtId="2" fontId="25" fillId="0" borderId="22" xfId="0" applyNumberFormat="1" applyFont="1" applyBorder="1" applyAlignment="1" applyProtection="1">
      <alignment horizontal="center" vertical="center"/>
    </xf>
    <xf numFmtId="0" fontId="30" fillId="0" borderId="0" xfId="0" applyFo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26" fillId="2" borderId="6" xfId="0" applyFont="1" applyFill="1" applyBorder="1" applyAlignment="1" applyProtection="1">
      <alignment horizontal="center" vertical="center"/>
    </xf>
    <xf numFmtId="0" fontId="26" fillId="2" borderId="20" xfId="0" applyFont="1" applyFill="1" applyBorder="1" applyAlignment="1" applyProtection="1">
      <alignment horizontal="center" vertical="center"/>
    </xf>
    <xf numFmtId="3" fontId="0" fillId="0" borderId="21" xfId="0" applyNumberFormat="1" applyBorder="1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0" fillId="0" borderId="0" xfId="0" applyAlignment="1" applyProtection="1">
      <alignment horizontal="center" vertical="center"/>
    </xf>
    <xf numFmtId="0" fontId="30" fillId="0" borderId="0" xfId="0" applyFont="1" applyFill="1" applyProtection="1">
      <alignment vertical="center"/>
    </xf>
    <xf numFmtId="0" fontId="31" fillId="0" borderId="0" xfId="0" applyFont="1" applyFill="1" applyAlignment="1" applyProtection="1">
      <alignment horizontal="center" vertical="center"/>
    </xf>
    <xf numFmtId="0" fontId="31" fillId="0" borderId="0" xfId="0" applyFont="1" applyFill="1" applyProtection="1">
      <alignment vertical="center"/>
    </xf>
    <xf numFmtId="0" fontId="33" fillId="0" borderId="82" xfId="0" applyFont="1" applyBorder="1" applyAlignment="1">
      <alignment horizontal="center" vertical="center"/>
    </xf>
    <xf numFmtId="180" fontId="33" fillId="0" borderId="82" xfId="0" applyNumberFormat="1" applyFont="1" applyBorder="1" applyAlignment="1">
      <alignment horizontal="center" vertical="center"/>
    </xf>
    <xf numFmtId="0" fontId="33" fillId="0" borderId="82" xfId="34" applyFont="1" applyBorder="1" applyAlignment="1">
      <alignment horizontal="center" vertical="center"/>
    </xf>
    <xf numFmtId="180" fontId="33" fillId="0" borderId="82" xfId="34" applyNumberFormat="1" applyFont="1" applyBorder="1" applyAlignment="1">
      <alignment horizontal="center" vertical="center"/>
    </xf>
    <xf numFmtId="0" fontId="32" fillId="3" borderId="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5" xfId="0" applyFont="1" applyFill="1" applyBorder="1" applyAlignment="1" applyProtection="1">
      <alignment horizontal="center" vertical="center"/>
      <protection locked="0"/>
    </xf>
    <xf numFmtId="0" fontId="32" fillId="3" borderId="21" xfId="0" applyFon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7" fillId="2" borderId="16" xfId="0" applyFont="1" applyFill="1" applyBorder="1" applyAlignment="1" applyProtection="1">
      <alignment horizontal="center" vertical="center"/>
    </xf>
    <xf numFmtId="0" fontId="27" fillId="2" borderId="8" xfId="0" applyFont="1" applyFill="1" applyBorder="1" applyAlignment="1" applyProtection="1">
      <alignment horizontal="center" vertical="center"/>
    </xf>
    <xf numFmtId="0" fontId="27" fillId="2" borderId="69" xfId="0" applyFont="1" applyFill="1" applyBorder="1" applyAlignment="1" applyProtection="1">
      <alignment horizontal="center" vertical="center"/>
    </xf>
    <xf numFmtId="0" fontId="27" fillId="2" borderId="77" xfId="0" applyFont="1" applyFill="1" applyBorder="1" applyAlignment="1" applyProtection="1">
      <alignment horizontal="center" vertical="center"/>
    </xf>
    <xf numFmtId="0" fontId="27" fillId="2" borderId="78" xfId="0" applyFont="1" applyFill="1" applyBorder="1" applyAlignment="1" applyProtection="1">
      <alignment horizontal="center" vertical="center"/>
    </xf>
    <xf numFmtId="0" fontId="27" fillId="2" borderId="79" xfId="0" applyFont="1" applyFill="1" applyBorder="1" applyAlignment="1" applyProtection="1">
      <alignment horizontal="center" vertical="center"/>
    </xf>
    <xf numFmtId="0" fontId="28" fillId="2" borderId="14" xfId="0" applyFont="1" applyFill="1" applyBorder="1" applyAlignment="1" applyProtection="1">
      <alignment horizontal="center" vertical="center"/>
    </xf>
    <xf numFmtId="0" fontId="28" fillId="2" borderId="19" xfId="0" applyFont="1" applyFill="1" applyBorder="1" applyAlignment="1" applyProtection="1">
      <alignment horizontal="center" vertical="center"/>
    </xf>
    <xf numFmtId="0" fontId="28" fillId="2" borderId="70" xfId="0" applyFont="1" applyFill="1" applyBorder="1" applyAlignment="1" applyProtection="1">
      <alignment horizontal="center" vertical="center"/>
    </xf>
    <xf numFmtId="0" fontId="26" fillId="3" borderId="8" xfId="0" applyFont="1" applyFill="1" applyBorder="1" applyAlignment="1" applyProtection="1">
      <alignment horizontal="center" vertical="center"/>
    </xf>
    <xf numFmtId="0" fontId="26" fillId="3" borderId="69" xfId="0" applyFont="1" applyFill="1" applyBorder="1" applyAlignment="1" applyProtection="1">
      <alignment horizontal="center" vertical="center"/>
    </xf>
    <xf numFmtId="0" fontId="32" fillId="3" borderId="5" xfId="0" applyFont="1" applyFill="1" applyBorder="1" applyAlignment="1" applyProtection="1">
      <alignment horizontal="center" vertical="center"/>
      <protection locked="0"/>
    </xf>
    <xf numFmtId="0" fontId="32" fillId="3" borderId="21" xfId="0" applyFont="1" applyFill="1" applyBorder="1" applyAlignment="1" applyProtection="1">
      <alignment horizontal="center" vertical="center"/>
      <protection locked="0"/>
    </xf>
    <xf numFmtId="0" fontId="27" fillId="2" borderId="33" xfId="0" applyFont="1" applyFill="1" applyBorder="1" applyAlignment="1" applyProtection="1">
      <alignment horizontal="center" vertical="center"/>
    </xf>
    <xf numFmtId="0" fontId="27" fillId="2" borderId="37" xfId="0" applyFont="1" applyFill="1" applyBorder="1" applyAlignment="1" applyProtection="1">
      <alignment horizontal="center" vertical="center"/>
    </xf>
    <xf numFmtId="0" fontId="27" fillId="2" borderId="34" xfId="0" applyFont="1" applyFill="1" applyBorder="1" applyAlignment="1" applyProtection="1">
      <alignment horizontal="center" vertical="center"/>
    </xf>
    <xf numFmtId="0" fontId="27" fillId="2" borderId="36" xfId="0" applyFont="1" applyFill="1" applyBorder="1" applyAlignment="1" applyProtection="1">
      <alignment horizontal="center" vertical="center"/>
    </xf>
    <xf numFmtId="0" fontId="27" fillId="2" borderId="38" xfId="0" applyFont="1" applyFill="1" applyBorder="1" applyAlignment="1" applyProtection="1">
      <alignment horizontal="center" vertical="center"/>
    </xf>
    <xf numFmtId="0" fontId="27" fillId="2" borderId="13" xfId="0" applyFont="1" applyFill="1" applyBorder="1" applyAlignment="1" applyProtection="1">
      <alignment horizontal="center" vertical="center"/>
    </xf>
    <xf numFmtId="0" fontId="28" fillId="2" borderId="80" xfId="0" applyFont="1" applyFill="1" applyBorder="1" applyAlignment="1" applyProtection="1">
      <alignment horizontal="center" vertical="center"/>
    </xf>
    <xf numFmtId="0" fontId="28" fillId="2" borderId="81" xfId="0" applyFont="1" applyFill="1" applyBorder="1" applyAlignment="1" applyProtection="1">
      <alignment horizontal="center" vertical="center"/>
    </xf>
    <xf numFmtId="0" fontId="28" fillId="2" borderId="15" xfId="0" applyFont="1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76" xfId="0" applyFill="1" applyBorder="1" applyAlignment="1" applyProtection="1">
      <alignment horizontal="center" vertical="center"/>
    </xf>
    <xf numFmtId="0" fontId="0" fillId="3" borderId="75" xfId="0" applyFill="1" applyBorder="1" applyAlignment="1" applyProtection="1">
      <alignment horizontal="center" vertical="center"/>
    </xf>
    <xf numFmtId="0" fontId="26" fillId="3" borderId="18" xfId="0" applyFont="1" applyFill="1" applyBorder="1" applyAlignment="1" applyProtection="1">
      <alignment horizontal="center" vertical="center"/>
    </xf>
    <xf numFmtId="0" fontId="26" fillId="3" borderId="17" xfId="0" applyFont="1" applyFill="1" applyBorder="1" applyAlignment="1" applyProtection="1">
      <alignment horizontal="center" vertical="center"/>
    </xf>
    <xf numFmtId="0" fontId="0" fillId="3" borderId="41" xfId="0" applyFill="1" applyBorder="1" applyAlignment="1" applyProtection="1">
      <alignment horizontal="center" vertical="center"/>
    </xf>
    <xf numFmtId="0" fontId="0" fillId="3" borderId="42" xfId="0" applyFill="1" applyBorder="1" applyAlignment="1" applyProtection="1">
      <alignment horizontal="center" vertical="center"/>
    </xf>
    <xf numFmtId="0" fontId="0" fillId="3" borderId="46" xfId="0" applyFill="1" applyBorder="1" applyAlignment="1" applyProtection="1">
      <alignment horizontal="center" vertical="center"/>
    </xf>
    <xf numFmtId="0" fontId="0" fillId="3" borderId="47" xfId="0" applyFill="1" applyBorder="1" applyAlignment="1" applyProtection="1">
      <alignment horizontal="center" vertical="center"/>
    </xf>
    <xf numFmtId="0" fontId="32" fillId="3" borderId="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26" fillId="35" borderId="80" xfId="0" applyFont="1" applyFill="1" applyBorder="1" applyAlignment="1" applyProtection="1">
      <alignment horizontal="center" vertical="center"/>
    </xf>
    <xf numFmtId="0" fontId="26" fillId="35" borderId="81" xfId="0" applyFont="1" applyFill="1" applyBorder="1" applyAlignment="1" applyProtection="1">
      <alignment horizontal="center" vertical="center"/>
    </xf>
    <xf numFmtId="0" fontId="26" fillId="35" borderId="15" xfId="0" applyFont="1" applyFill="1" applyBorder="1" applyAlignment="1" applyProtection="1">
      <alignment horizontal="center" vertical="center"/>
    </xf>
    <xf numFmtId="0" fontId="0" fillId="2" borderId="83" xfId="0" applyFill="1" applyBorder="1" applyAlignment="1" applyProtection="1">
      <alignment horizontal="center" vertical="center"/>
    </xf>
    <xf numFmtId="0" fontId="0" fillId="3" borderId="84" xfId="0" applyFill="1" applyBorder="1" applyAlignment="1" applyProtection="1">
      <alignment horizontal="center" vertical="center"/>
    </xf>
    <xf numFmtId="0" fontId="0" fillId="3" borderId="85" xfId="0" applyFill="1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3" fontId="0" fillId="0" borderId="15" xfId="0" applyNumberFormat="1" applyBorder="1" applyAlignment="1" applyProtection="1">
      <alignment horizontal="center" vertical="center"/>
    </xf>
    <xf numFmtId="0" fontId="0" fillId="2" borderId="86" xfId="0" applyFill="1" applyBorder="1" applyAlignment="1" applyProtection="1">
      <alignment horizontal="center" vertical="center"/>
    </xf>
    <xf numFmtId="0" fontId="0" fillId="3" borderId="87" xfId="0" applyFill="1" applyBorder="1" applyAlignment="1" applyProtection="1">
      <alignment horizontal="center" vertical="center"/>
    </xf>
    <xf numFmtId="0" fontId="0" fillId="3" borderId="88" xfId="0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 quotePrefix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178" fontId="0" fillId="0" borderId="8" xfId="0" applyNumberFormat="1" applyBorder="1" applyAlignment="1" applyProtection="1">
      <alignment horizontal="center" vertical="center"/>
    </xf>
    <xf numFmtId="177" fontId="3" fillId="0" borderId="8" xfId="1" applyNumberFormat="1" applyFont="1" applyBorder="1" applyAlignment="1" applyProtection="1">
      <alignment horizontal="center" vertical="center"/>
    </xf>
    <xf numFmtId="10" fontId="3" fillId="0" borderId="8" xfId="1" applyNumberFormat="1" applyFont="1" applyBorder="1" applyAlignment="1" applyProtection="1">
      <alignment horizontal="center" vertical="center"/>
    </xf>
    <xf numFmtId="177" fontId="0" fillId="0" borderId="8" xfId="0" applyNumberFormat="1" applyBorder="1" applyAlignment="1" applyProtection="1">
      <alignment horizontal="center" vertical="center"/>
    </xf>
    <xf numFmtId="10" fontId="3" fillId="0" borderId="69" xfId="1" applyNumberFormat="1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178" fontId="0" fillId="0" borderId="5" xfId="0" applyNumberFormat="1" applyBorder="1" applyAlignment="1" applyProtection="1">
      <alignment horizontal="center" vertical="center"/>
    </xf>
    <xf numFmtId="177" fontId="3" fillId="0" borderId="5" xfId="1" applyNumberFormat="1" applyFont="1" applyBorder="1" applyAlignment="1" applyProtection="1">
      <alignment horizontal="center" vertical="center"/>
    </xf>
    <xf numFmtId="10" fontId="3" fillId="0" borderId="6" xfId="1" applyNumberFormat="1" applyFont="1" applyBorder="1" applyAlignment="1" applyProtection="1">
      <alignment horizontal="center" vertical="center"/>
    </xf>
    <xf numFmtId="177" fontId="0" fillId="3" borderId="5" xfId="0" applyNumberFormat="1" applyFill="1" applyBorder="1" applyAlignment="1" applyProtection="1">
      <alignment horizontal="center" vertical="center"/>
    </xf>
    <xf numFmtId="10" fontId="3" fillId="3" borderId="21" xfId="1" applyNumberFormat="1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178" fontId="0" fillId="0" borderId="2" xfId="0" applyNumberFormat="1" applyBorder="1" applyAlignment="1" applyProtection="1">
      <alignment horizontal="center" vertical="center"/>
    </xf>
    <xf numFmtId="177" fontId="3" fillId="0" borderId="2" xfId="1" applyNumberFormat="1" applyFont="1" applyBorder="1" applyAlignment="1" applyProtection="1">
      <alignment horizontal="center" vertical="center"/>
    </xf>
    <xf numFmtId="10" fontId="3" fillId="0" borderId="19" xfId="1" applyNumberFormat="1" applyFont="1" applyBorder="1" applyAlignment="1" applyProtection="1">
      <alignment horizontal="center" vertical="center"/>
    </xf>
    <xf numFmtId="177" fontId="0" fillId="3" borderId="2" xfId="0" applyNumberFormat="1" applyFill="1" applyBorder="1" applyAlignment="1" applyProtection="1">
      <alignment horizontal="center" vertical="center"/>
    </xf>
    <xf numFmtId="10" fontId="3" fillId="3" borderId="22" xfId="1" applyNumberFormat="1" applyFon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178" fontId="0" fillId="0" borderId="6" xfId="0" applyNumberFormat="1" applyBorder="1" applyAlignment="1" applyProtection="1">
      <alignment horizontal="center" vertical="center"/>
    </xf>
    <xf numFmtId="177" fontId="3" fillId="0" borderId="6" xfId="1" applyNumberFormat="1" applyFont="1" applyBorder="1" applyAlignment="1" applyProtection="1">
      <alignment horizontal="center" vertical="center"/>
    </xf>
    <xf numFmtId="177" fontId="0" fillId="3" borderId="6" xfId="0" applyNumberFormat="1" applyFill="1" applyBorder="1" applyAlignment="1" applyProtection="1">
      <alignment horizontal="center" vertical="center"/>
    </xf>
    <xf numFmtId="176" fontId="3" fillId="3" borderId="20" xfId="1" applyNumberFormat="1" applyFont="1" applyFill="1" applyBorder="1" applyAlignment="1" applyProtection="1">
      <alignment horizontal="center" vertical="center"/>
    </xf>
    <xf numFmtId="176" fontId="3" fillId="3" borderId="21" xfId="1" applyNumberFormat="1" applyFont="1" applyFill="1" applyBorder="1" applyAlignment="1" applyProtection="1">
      <alignment horizontal="center" vertical="center"/>
    </xf>
    <xf numFmtId="176" fontId="3" fillId="3" borderId="22" xfId="1" applyNumberFormat="1" applyFont="1" applyFill="1" applyBorder="1" applyAlignment="1" applyProtection="1">
      <alignment horizontal="center" vertical="center"/>
    </xf>
    <xf numFmtId="0" fontId="0" fillId="2" borderId="51" xfId="0" applyFill="1" applyBorder="1" applyAlignment="1" applyProtection="1">
      <alignment horizontal="center" vertical="center"/>
    </xf>
    <xf numFmtId="0" fontId="0" fillId="3" borderId="52" xfId="0" applyFill="1" applyBorder="1" applyAlignment="1" applyProtection="1">
      <alignment horizontal="center" vertical="center"/>
    </xf>
    <xf numFmtId="0" fontId="0" fillId="3" borderId="53" xfId="0" applyFill="1" applyBorder="1" applyAlignment="1" applyProtection="1">
      <alignment horizontal="center" vertical="center"/>
    </xf>
    <xf numFmtId="0" fontId="0" fillId="2" borderId="54" xfId="0" applyFill="1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0" fillId="2" borderId="59" xfId="0" applyFill="1" applyBorder="1" applyAlignment="1" applyProtection="1">
      <alignment horizontal="center" vertical="center"/>
    </xf>
    <xf numFmtId="0" fontId="0" fillId="2" borderId="49" xfId="0" applyFill="1" applyBorder="1" applyAlignment="1" applyProtection="1">
      <alignment horizontal="center" vertical="center"/>
    </xf>
    <xf numFmtId="0" fontId="0" fillId="3" borderId="56" xfId="0" applyFill="1" applyBorder="1" applyAlignment="1" applyProtection="1">
      <alignment horizontal="center" vertical="center"/>
    </xf>
    <xf numFmtId="0" fontId="0" fillId="3" borderId="57" xfId="0" applyFill="1" applyBorder="1" applyAlignment="1" applyProtection="1">
      <alignment horizontal="center" vertical="center"/>
    </xf>
    <xf numFmtId="0" fontId="0" fillId="2" borderId="58" xfId="0" applyFill="1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3" borderId="0" xfId="0" quotePrefix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177" fontId="0" fillId="0" borderId="6" xfId="0" applyNumberFormat="1" applyBorder="1" applyAlignment="1" applyProtection="1">
      <alignment horizontal="center" vertical="center"/>
    </xf>
    <xf numFmtId="10" fontId="3" fillId="0" borderId="20" xfId="1" applyNumberFormat="1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10" fontId="3" fillId="0" borderId="5" xfId="1" applyNumberFormat="1" applyFont="1" applyBorder="1" applyAlignment="1" applyProtection="1">
      <alignment horizontal="center" vertical="center"/>
    </xf>
    <xf numFmtId="177" fontId="0" fillId="0" borderId="5" xfId="0" applyNumberFormat="1" applyBorder="1" applyAlignment="1" applyProtection="1">
      <alignment horizontal="center" vertical="center"/>
    </xf>
    <xf numFmtId="10" fontId="3" fillId="0" borderId="2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0" fontId="3" fillId="0" borderId="2" xfId="1" applyNumberFormat="1" applyFont="1" applyBorder="1" applyAlignment="1" applyProtection="1">
      <alignment horizontal="center" vertical="center"/>
    </xf>
    <xf numFmtId="177" fontId="0" fillId="0" borderId="2" xfId="0" applyNumberFormat="1" applyBorder="1" applyAlignment="1" applyProtection="1">
      <alignment horizontal="center" vertical="center"/>
    </xf>
    <xf numFmtId="10" fontId="3" fillId="0" borderId="22" xfId="1" applyNumberFormat="1" applyFont="1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179" fontId="0" fillId="0" borderId="71" xfId="0" applyNumberFormat="1" applyBorder="1" applyAlignment="1" applyProtection="1">
      <alignment horizontal="center" vertical="center"/>
    </xf>
    <xf numFmtId="177" fontId="3" fillId="0" borderId="48" xfId="1" applyNumberFormat="1" applyFont="1" applyBorder="1" applyAlignment="1" applyProtection="1">
      <alignment horizontal="center" vertical="center"/>
    </xf>
    <xf numFmtId="10" fontId="3" fillId="0" borderId="50" xfId="1" applyNumberFormat="1" applyFont="1" applyBorder="1" applyAlignment="1" applyProtection="1">
      <alignment horizontal="center" vertical="center"/>
    </xf>
    <xf numFmtId="177" fontId="0" fillId="0" borderId="50" xfId="0" applyNumberFormat="1" applyBorder="1" applyAlignment="1" applyProtection="1">
      <alignment horizontal="center" vertical="center"/>
    </xf>
    <xf numFmtId="10" fontId="3" fillId="0" borderId="44" xfId="1" applyNumberFormat="1" applyFont="1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177" fontId="3" fillId="0" borderId="60" xfId="1" applyNumberFormat="1" applyFont="1" applyBorder="1" applyAlignment="1" applyProtection="1">
      <alignment horizontal="center" vertical="center"/>
    </xf>
    <xf numFmtId="10" fontId="3" fillId="0" borderId="46" xfId="1" applyNumberFormat="1" applyFont="1" applyBorder="1" applyAlignment="1" applyProtection="1">
      <alignment horizontal="center" vertical="center"/>
    </xf>
    <xf numFmtId="10" fontId="3" fillId="0" borderId="47" xfId="1" applyNumberFormat="1" applyFont="1" applyBorder="1" applyAlignment="1" applyProtection="1">
      <alignment horizontal="center" vertical="center"/>
    </xf>
  </cellXfs>
  <cellStyles count="51">
    <cellStyle name="20% - 강조색1" xfId="17" builtinId="30" customBuiltin="1"/>
    <cellStyle name="20% - 강조색2" xfId="20" builtinId="34" customBuiltin="1"/>
    <cellStyle name="20% - 강조색3" xfId="23" builtinId="38" customBuiltin="1"/>
    <cellStyle name="20% - 강조색4" xfId="26" builtinId="42" customBuiltin="1"/>
    <cellStyle name="20% - 강조색5" xfId="29" builtinId="46" customBuiltin="1"/>
    <cellStyle name="20% - 강조색6" xfId="32" builtinId="50" customBuiltin="1"/>
    <cellStyle name="40% - 강조색1" xfId="18" builtinId="31" customBuiltin="1"/>
    <cellStyle name="40% - 강조색2" xfId="21" builtinId="35" customBuiltin="1"/>
    <cellStyle name="40% - 강조색3" xfId="24" builtinId="39" customBuiltin="1"/>
    <cellStyle name="40% - 강조색4" xfId="27" builtinId="43" customBuiltin="1"/>
    <cellStyle name="40% - 강조색5" xfId="30" builtinId="47" customBuiltin="1"/>
    <cellStyle name="40% - 강조색6" xfId="33" builtinId="51" customBuiltin="1"/>
    <cellStyle name="60% - 강조색1 2" xfId="37" xr:uid="{00000000-0005-0000-0000-000032000000}"/>
    <cellStyle name="60% - 강조색2 2" xfId="38" xr:uid="{00000000-0005-0000-0000-000033000000}"/>
    <cellStyle name="60% - 강조색3 2" xfId="39" xr:uid="{00000000-0005-0000-0000-000034000000}"/>
    <cellStyle name="60% - 강조색4 2" xfId="40" xr:uid="{00000000-0005-0000-0000-000035000000}"/>
    <cellStyle name="60% - 강조색5 2" xfId="41" xr:uid="{00000000-0005-0000-0000-000036000000}"/>
    <cellStyle name="60% - 강조색6 2" xfId="42" xr:uid="{00000000-0005-0000-0000-000037000000}"/>
    <cellStyle name="강조색1" xfId="16" builtinId="29" customBuiltin="1"/>
    <cellStyle name="강조색2" xfId="19" builtinId="33" customBuiltin="1"/>
    <cellStyle name="강조색3" xfId="22" builtinId="37" customBuiltin="1"/>
    <cellStyle name="강조색4" xfId="25" builtinId="41" customBuiltin="1"/>
    <cellStyle name="강조색5" xfId="28" builtinId="45" customBuiltin="1"/>
    <cellStyle name="강조색6" xfId="31" builtinId="49" customBuiltin="1"/>
    <cellStyle name="경고문" xfId="13" builtinId="11" customBuiltin="1"/>
    <cellStyle name="계산" xfId="10" builtinId="22" customBuiltin="1"/>
    <cellStyle name="나쁨" xfId="7" builtinId="27" customBuiltin="1"/>
    <cellStyle name="메모 2" xfId="44" xr:uid="{00000000-0005-0000-0000-00001B000000}"/>
    <cellStyle name="보통 2" xfId="36" xr:uid="{00000000-0005-0000-0000-000039000000}"/>
    <cellStyle name="설명 텍스트" xfId="14" builtinId="53" customBuiltin="1"/>
    <cellStyle name="셀 확인" xfId="12" builtinId="23" customBuiltin="1"/>
    <cellStyle name="연결된 셀" xfId="11" builtinId="24" customBuiltin="1"/>
    <cellStyle name="열어 본 하이퍼링크 2" xfId="47" xr:uid="{00000000-0005-0000-0000-000020000000}"/>
    <cellStyle name="요약" xfId="15" builtinId="25" customBuiltin="1"/>
    <cellStyle name="입력" xfId="8" builtinId="20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35" xr:uid="{00000000-0005-0000-0000-00003B000000}"/>
    <cellStyle name="좋음" xfId="6" builtinId="26" customBuiltin="1"/>
    <cellStyle name="출력" xfId="9" builtinId="21" customBuiltin="1"/>
    <cellStyle name="표준" xfId="0" builtinId="0"/>
    <cellStyle name="표준 2" xfId="34" xr:uid="{00000000-0005-0000-0000-00002B000000}"/>
    <cellStyle name="표준 3" xfId="45" xr:uid="{00000000-0005-0000-0000-00002C000000}"/>
    <cellStyle name="표준 3 2" xfId="49" xr:uid="{00000000-0005-0000-0000-00002D000000}"/>
    <cellStyle name="표준 4" xfId="1" xr:uid="{2FF9B68B-8794-4F1F-9B6D-29886EAF3713}"/>
    <cellStyle name="표준 4 2" xfId="43" xr:uid="{00000000-0005-0000-0000-00002E000000}"/>
    <cellStyle name="표준 4 3" xfId="50" xr:uid="{7DE1655F-D382-4187-A654-AE792D843963}"/>
    <cellStyle name="표준 5" xfId="48" xr:uid="{00000000-0005-0000-0000-00002F000000}"/>
    <cellStyle name="하이퍼링크 2" xfId="46" xr:uid="{00000000-0005-0000-0000-000030000000}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CCFFCC"/>
      <color rgb="FF00CCFF"/>
      <color rgb="FFFF00FF"/>
      <color rgb="FF0000FF"/>
      <color rgb="FFFFFF99"/>
      <color rgb="FF99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C3CE-17EB-47DF-B598-C7487F2B56E7}">
  <sheetPr>
    <pageSetUpPr fitToPage="1"/>
  </sheetPr>
  <dimension ref="B2:K116"/>
  <sheetViews>
    <sheetView topLeftCell="A91" workbookViewId="0">
      <selection activeCell="B5" sqref="B5:K102"/>
    </sheetView>
  </sheetViews>
  <sheetFormatPr defaultRowHeight="17" x14ac:dyDescent="0.45"/>
  <sheetData>
    <row r="2" spans="2:11" ht="17.5" thickBot="1" x14ac:dyDescent="0.5"/>
    <row r="3" spans="2:11" x14ac:dyDescent="0.45">
      <c r="B3" s="73" t="s">
        <v>11</v>
      </c>
      <c r="C3" s="74"/>
      <c r="D3" s="74"/>
      <c r="E3" s="75"/>
      <c r="F3" s="3"/>
      <c r="G3" s="73" t="s">
        <v>12</v>
      </c>
      <c r="H3" s="74"/>
      <c r="I3" s="74"/>
      <c r="J3" s="75"/>
    </row>
    <row r="4" spans="2:11" x14ac:dyDescent="0.45">
      <c r="B4" s="1" t="s">
        <v>6</v>
      </c>
      <c r="C4" s="3"/>
      <c r="D4" s="3"/>
      <c r="E4" s="2" t="s">
        <v>3</v>
      </c>
      <c r="F4" s="3"/>
      <c r="G4" s="1" t="s">
        <v>6</v>
      </c>
      <c r="H4" s="3"/>
      <c r="I4" s="3"/>
      <c r="J4" s="2" t="s">
        <v>3</v>
      </c>
    </row>
    <row r="5" spans="2:11" x14ac:dyDescent="0.45">
      <c r="B5" s="63">
        <v>144</v>
      </c>
      <c r="C5" s="64">
        <v>217</v>
      </c>
      <c r="D5" s="64">
        <v>228</v>
      </c>
      <c r="E5" s="64">
        <v>445</v>
      </c>
      <c r="F5" s="64">
        <v>445</v>
      </c>
      <c r="G5" s="63">
        <v>165</v>
      </c>
      <c r="H5" s="64">
        <v>1</v>
      </c>
      <c r="I5" s="64">
        <v>0</v>
      </c>
      <c r="J5" s="64">
        <v>1</v>
      </c>
      <c r="K5" s="64">
        <v>1</v>
      </c>
    </row>
    <row r="6" spans="2:11" x14ac:dyDescent="0.45">
      <c r="B6" s="63">
        <v>142</v>
      </c>
      <c r="C6" s="64">
        <v>291</v>
      </c>
      <c r="D6" s="64">
        <v>246</v>
      </c>
      <c r="E6" s="64">
        <v>537</v>
      </c>
      <c r="F6" s="64">
        <v>982</v>
      </c>
      <c r="G6" s="63">
        <v>164</v>
      </c>
      <c r="H6" s="64">
        <v>162</v>
      </c>
      <c r="I6" s="64">
        <v>34</v>
      </c>
      <c r="J6" s="64">
        <v>196</v>
      </c>
      <c r="K6" s="64">
        <v>197</v>
      </c>
    </row>
    <row r="7" spans="2:11" x14ac:dyDescent="0.45">
      <c r="B7" s="63">
        <v>141</v>
      </c>
      <c r="C7" s="64">
        <v>228</v>
      </c>
      <c r="D7" s="64">
        <v>220</v>
      </c>
      <c r="E7" s="64">
        <v>448</v>
      </c>
      <c r="F7" s="64">
        <v>1430</v>
      </c>
      <c r="G7" s="63">
        <v>162</v>
      </c>
      <c r="H7" s="64">
        <v>1</v>
      </c>
      <c r="I7" s="64">
        <v>0</v>
      </c>
      <c r="J7" s="64">
        <v>1</v>
      </c>
      <c r="K7" s="64">
        <v>198</v>
      </c>
    </row>
    <row r="8" spans="2:11" x14ac:dyDescent="0.45">
      <c r="B8" s="63">
        <v>140</v>
      </c>
      <c r="C8" s="64">
        <v>224</v>
      </c>
      <c r="D8" s="64">
        <v>267</v>
      </c>
      <c r="E8" s="64">
        <v>492</v>
      </c>
      <c r="F8" s="64">
        <v>1922</v>
      </c>
      <c r="G8" s="63">
        <v>161</v>
      </c>
      <c r="H8" s="64">
        <v>41</v>
      </c>
      <c r="I8" s="64">
        <v>5</v>
      </c>
      <c r="J8" s="64">
        <v>46</v>
      </c>
      <c r="K8" s="64">
        <v>244</v>
      </c>
    </row>
    <row r="9" spans="2:11" x14ac:dyDescent="0.45">
      <c r="B9" s="63">
        <v>139</v>
      </c>
      <c r="C9" s="64">
        <v>520</v>
      </c>
      <c r="D9" s="64">
        <v>571</v>
      </c>
      <c r="E9" s="64">
        <v>1092</v>
      </c>
      <c r="F9" s="64">
        <v>3014</v>
      </c>
      <c r="G9" s="63">
        <v>160</v>
      </c>
      <c r="H9" s="64">
        <v>375</v>
      </c>
      <c r="I9" s="64">
        <v>87</v>
      </c>
      <c r="J9" s="64">
        <v>462</v>
      </c>
      <c r="K9" s="64">
        <v>706</v>
      </c>
    </row>
    <row r="10" spans="2:11" x14ac:dyDescent="0.45">
      <c r="B10" s="63">
        <v>138</v>
      </c>
      <c r="C10" s="64">
        <v>305</v>
      </c>
      <c r="D10" s="64">
        <v>353</v>
      </c>
      <c r="E10" s="64">
        <v>658</v>
      </c>
      <c r="F10" s="64">
        <v>3672</v>
      </c>
      <c r="G10" s="63">
        <v>158</v>
      </c>
      <c r="H10" s="64">
        <v>17</v>
      </c>
      <c r="I10" s="64">
        <v>0</v>
      </c>
      <c r="J10" s="64">
        <v>17</v>
      </c>
      <c r="K10" s="64">
        <v>723</v>
      </c>
    </row>
    <row r="11" spans="2:11" x14ac:dyDescent="0.45">
      <c r="B11" s="63">
        <v>137</v>
      </c>
      <c r="C11" s="64">
        <v>650</v>
      </c>
      <c r="D11" s="64">
        <v>747</v>
      </c>
      <c r="E11" s="64">
        <v>1402</v>
      </c>
      <c r="F11" s="64">
        <v>5074</v>
      </c>
      <c r="G11" s="63">
        <v>157</v>
      </c>
      <c r="H11" s="64">
        <v>106</v>
      </c>
      <c r="I11" s="64">
        <v>34</v>
      </c>
      <c r="J11" s="64">
        <v>140</v>
      </c>
      <c r="K11" s="64">
        <v>863</v>
      </c>
    </row>
    <row r="12" spans="2:11" x14ac:dyDescent="0.45">
      <c r="B12" s="63">
        <v>136</v>
      </c>
      <c r="C12" s="64">
        <v>551</v>
      </c>
      <c r="D12" s="64">
        <v>647</v>
      </c>
      <c r="E12" s="64">
        <v>1200</v>
      </c>
      <c r="F12" s="64">
        <v>6274</v>
      </c>
      <c r="G12" s="63">
        <v>156</v>
      </c>
      <c r="H12" s="64">
        <v>648</v>
      </c>
      <c r="I12" s="64">
        <v>231</v>
      </c>
      <c r="J12" s="64">
        <v>881</v>
      </c>
      <c r="K12" s="64">
        <v>1744</v>
      </c>
    </row>
    <row r="13" spans="2:11" x14ac:dyDescent="0.45">
      <c r="B13" s="63">
        <v>135</v>
      </c>
      <c r="C13" s="64">
        <v>663</v>
      </c>
      <c r="D13" s="64">
        <v>766</v>
      </c>
      <c r="E13" s="64">
        <v>1429</v>
      </c>
      <c r="F13" s="64">
        <v>7703</v>
      </c>
      <c r="G13" s="63">
        <v>155</v>
      </c>
      <c r="H13" s="64">
        <v>22</v>
      </c>
      <c r="I13" s="64">
        <v>6</v>
      </c>
      <c r="J13" s="64">
        <v>28</v>
      </c>
      <c r="K13" s="64">
        <v>1772</v>
      </c>
    </row>
    <row r="14" spans="2:11" x14ac:dyDescent="0.45">
      <c r="B14" s="63">
        <v>134</v>
      </c>
      <c r="C14" s="64">
        <v>775</v>
      </c>
      <c r="D14" s="64">
        <v>1027</v>
      </c>
      <c r="E14" s="64">
        <v>1808</v>
      </c>
      <c r="F14" s="64">
        <v>9511</v>
      </c>
      <c r="G14" s="63">
        <v>154</v>
      </c>
      <c r="H14" s="64">
        <v>166</v>
      </c>
      <c r="I14" s="64">
        <v>76</v>
      </c>
      <c r="J14" s="64">
        <v>242</v>
      </c>
      <c r="K14" s="64">
        <v>2014</v>
      </c>
    </row>
    <row r="15" spans="2:11" x14ac:dyDescent="0.45">
      <c r="B15" s="63">
        <v>133</v>
      </c>
      <c r="C15" s="64">
        <v>730</v>
      </c>
      <c r="D15" s="64">
        <v>940</v>
      </c>
      <c r="E15" s="64">
        <v>1671</v>
      </c>
      <c r="F15" s="64">
        <v>11182</v>
      </c>
      <c r="G15" s="63">
        <v>153</v>
      </c>
      <c r="H15" s="64">
        <v>1096</v>
      </c>
      <c r="I15" s="64">
        <v>403</v>
      </c>
      <c r="J15" s="64">
        <v>1502</v>
      </c>
      <c r="K15" s="64">
        <v>3516</v>
      </c>
    </row>
    <row r="16" spans="2:11" x14ac:dyDescent="0.45">
      <c r="B16" s="63">
        <v>132</v>
      </c>
      <c r="C16" s="64">
        <v>1071</v>
      </c>
      <c r="D16" s="64">
        <v>1266</v>
      </c>
      <c r="E16" s="64">
        <v>2341</v>
      </c>
      <c r="F16" s="64">
        <v>13523</v>
      </c>
      <c r="G16" s="63">
        <v>152</v>
      </c>
      <c r="H16" s="64">
        <v>9</v>
      </c>
      <c r="I16" s="64">
        <v>2</v>
      </c>
      <c r="J16" s="64">
        <v>11</v>
      </c>
      <c r="K16" s="64">
        <v>3527</v>
      </c>
    </row>
    <row r="17" spans="2:11" x14ac:dyDescent="0.45">
      <c r="B17" s="63">
        <v>131</v>
      </c>
      <c r="C17" s="64">
        <v>979</v>
      </c>
      <c r="D17" s="64">
        <v>1204</v>
      </c>
      <c r="E17" s="64">
        <v>2187</v>
      </c>
      <c r="F17" s="64">
        <v>15710</v>
      </c>
      <c r="G17" s="63">
        <v>151</v>
      </c>
      <c r="H17" s="64">
        <v>93</v>
      </c>
      <c r="I17" s="64">
        <v>38</v>
      </c>
      <c r="J17" s="64">
        <v>131</v>
      </c>
      <c r="K17" s="64">
        <v>3658</v>
      </c>
    </row>
    <row r="18" spans="2:11" x14ac:dyDescent="0.45">
      <c r="B18" s="63">
        <v>130</v>
      </c>
      <c r="C18" s="64">
        <v>1155</v>
      </c>
      <c r="D18" s="64">
        <v>1435</v>
      </c>
      <c r="E18" s="64">
        <v>2597</v>
      </c>
      <c r="F18" s="64">
        <v>18307</v>
      </c>
      <c r="G18" s="63">
        <v>150</v>
      </c>
      <c r="H18" s="64">
        <v>524</v>
      </c>
      <c r="I18" s="64">
        <v>216</v>
      </c>
      <c r="J18" s="64">
        <v>743</v>
      </c>
      <c r="K18" s="64">
        <v>4401</v>
      </c>
    </row>
    <row r="19" spans="2:11" x14ac:dyDescent="0.45">
      <c r="B19" s="63">
        <v>129</v>
      </c>
      <c r="C19" s="64">
        <v>1227</v>
      </c>
      <c r="D19" s="64">
        <v>1593</v>
      </c>
      <c r="E19" s="64">
        <v>2823</v>
      </c>
      <c r="F19" s="64">
        <v>21130</v>
      </c>
      <c r="G19" s="63">
        <v>149</v>
      </c>
      <c r="H19" s="64">
        <v>1123</v>
      </c>
      <c r="I19" s="64">
        <v>448</v>
      </c>
      <c r="J19" s="64">
        <v>1574</v>
      </c>
      <c r="K19" s="64">
        <v>5975</v>
      </c>
    </row>
    <row r="20" spans="2:11" x14ac:dyDescent="0.45">
      <c r="B20" s="63">
        <v>128</v>
      </c>
      <c r="C20" s="64">
        <v>1179</v>
      </c>
      <c r="D20" s="64">
        <v>1639</v>
      </c>
      <c r="E20" s="64">
        <v>2822</v>
      </c>
      <c r="F20" s="64">
        <v>23952</v>
      </c>
      <c r="G20" s="63">
        <v>148</v>
      </c>
      <c r="H20" s="64">
        <v>59</v>
      </c>
      <c r="I20" s="64">
        <v>23</v>
      </c>
      <c r="J20" s="64">
        <v>82</v>
      </c>
      <c r="K20" s="64">
        <v>6057</v>
      </c>
    </row>
    <row r="21" spans="2:11" x14ac:dyDescent="0.45">
      <c r="B21" s="63">
        <v>127</v>
      </c>
      <c r="C21" s="64">
        <v>1425</v>
      </c>
      <c r="D21" s="64">
        <v>1974</v>
      </c>
      <c r="E21" s="64">
        <v>3407</v>
      </c>
      <c r="F21" s="64">
        <v>27359</v>
      </c>
      <c r="G21" s="63">
        <v>147</v>
      </c>
      <c r="H21" s="64">
        <v>206</v>
      </c>
      <c r="I21" s="64">
        <v>110</v>
      </c>
      <c r="J21" s="64">
        <v>317</v>
      </c>
      <c r="K21" s="64">
        <v>6374</v>
      </c>
    </row>
    <row r="22" spans="2:11" x14ac:dyDescent="0.45">
      <c r="B22" s="63">
        <v>126</v>
      </c>
      <c r="C22" s="64">
        <v>1442</v>
      </c>
      <c r="D22" s="64">
        <v>1878</v>
      </c>
      <c r="E22" s="64">
        <v>3331</v>
      </c>
      <c r="F22" s="64">
        <v>30690</v>
      </c>
      <c r="G22" s="63">
        <v>146</v>
      </c>
      <c r="H22" s="64">
        <v>855</v>
      </c>
      <c r="I22" s="64">
        <v>365</v>
      </c>
      <c r="J22" s="64">
        <v>1224</v>
      </c>
      <c r="K22" s="64">
        <v>7598</v>
      </c>
    </row>
    <row r="23" spans="2:11" x14ac:dyDescent="0.45">
      <c r="B23" s="63">
        <v>125</v>
      </c>
      <c r="C23" s="64">
        <v>1566</v>
      </c>
      <c r="D23" s="64">
        <v>2179</v>
      </c>
      <c r="E23" s="64">
        <v>3747</v>
      </c>
      <c r="F23" s="64">
        <v>34437</v>
      </c>
      <c r="G23" s="63">
        <v>145</v>
      </c>
      <c r="H23" s="64">
        <v>1103</v>
      </c>
      <c r="I23" s="64">
        <v>561</v>
      </c>
      <c r="J23" s="64">
        <v>1669</v>
      </c>
      <c r="K23" s="64">
        <v>9267</v>
      </c>
    </row>
    <row r="24" spans="2:11" x14ac:dyDescent="0.45">
      <c r="B24" s="63">
        <v>124</v>
      </c>
      <c r="C24" s="64">
        <v>1593</v>
      </c>
      <c r="D24" s="64">
        <v>2174</v>
      </c>
      <c r="E24" s="64">
        <v>3774</v>
      </c>
      <c r="F24" s="64">
        <v>38211</v>
      </c>
      <c r="G24" s="63">
        <v>144</v>
      </c>
      <c r="H24" s="64">
        <v>154</v>
      </c>
      <c r="I24" s="64">
        <v>95</v>
      </c>
      <c r="J24" s="64">
        <v>249</v>
      </c>
      <c r="K24" s="64">
        <v>9516</v>
      </c>
    </row>
    <row r="25" spans="2:11" x14ac:dyDescent="0.45">
      <c r="B25" s="63">
        <v>123</v>
      </c>
      <c r="C25" s="64">
        <v>1775</v>
      </c>
      <c r="D25" s="64">
        <v>2316</v>
      </c>
      <c r="E25" s="64">
        <v>4099</v>
      </c>
      <c r="F25" s="64">
        <v>42310</v>
      </c>
      <c r="G25" s="63">
        <v>143</v>
      </c>
      <c r="H25" s="64">
        <v>408</v>
      </c>
      <c r="I25" s="64">
        <v>190</v>
      </c>
      <c r="J25" s="64">
        <v>600</v>
      </c>
      <c r="K25" s="64">
        <v>10116</v>
      </c>
    </row>
    <row r="26" spans="2:11" x14ac:dyDescent="0.45">
      <c r="B26" s="63">
        <v>122</v>
      </c>
      <c r="C26" s="64">
        <v>1801</v>
      </c>
      <c r="D26" s="64">
        <v>2436</v>
      </c>
      <c r="E26" s="64">
        <v>4244</v>
      </c>
      <c r="F26" s="64">
        <v>46554</v>
      </c>
      <c r="G26" s="63">
        <v>142</v>
      </c>
      <c r="H26" s="64">
        <v>1232</v>
      </c>
      <c r="I26" s="64">
        <v>613</v>
      </c>
      <c r="J26" s="64">
        <v>1851</v>
      </c>
      <c r="K26" s="64">
        <v>11967</v>
      </c>
    </row>
    <row r="27" spans="2:11" x14ac:dyDescent="0.45">
      <c r="B27" s="63">
        <v>121</v>
      </c>
      <c r="C27" s="64">
        <v>1864</v>
      </c>
      <c r="D27" s="64">
        <v>2466</v>
      </c>
      <c r="E27" s="64">
        <v>4341</v>
      </c>
      <c r="F27" s="64">
        <v>50895</v>
      </c>
      <c r="G27" s="63">
        <v>141</v>
      </c>
      <c r="H27" s="64">
        <v>1038</v>
      </c>
      <c r="I27" s="64">
        <v>618</v>
      </c>
      <c r="J27" s="64">
        <v>1660</v>
      </c>
      <c r="K27" s="64">
        <v>13627</v>
      </c>
    </row>
    <row r="28" spans="2:11" x14ac:dyDescent="0.45">
      <c r="B28" s="63">
        <v>120</v>
      </c>
      <c r="C28" s="64">
        <v>1981</v>
      </c>
      <c r="D28" s="64">
        <v>2680</v>
      </c>
      <c r="E28" s="64">
        <v>4670</v>
      </c>
      <c r="F28" s="64">
        <v>55565</v>
      </c>
      <c r="G28" s="63">
        <v>140</v>
      </c>
      <c r="H28" s="64">
        <v>322</v>
      </c>
      <c r="I28" s="64">
        <v>197</v>
      </c>
      <c r="J28" s="64">
        <v>520</v>
      </c>
      <c r="K28" s="64">
        <v>14147</v>
      </c>
    </row>
    <row r="29" spans="2:11" x14ac:dyDescent="0.45">
      <c r="B29" s="63">
        <v>119</v>
      </c>
      <c r="C29" s="64">
        <v>1911</v>
      </c>
      <c r="D29" s="64">
        <v>2556</v>
      </c>
      <c r="E29" s="64">
        <v>4470</v>
      </c>
      <c r="F29" s="64">
        <v>60035</v>
      </c>
      <c r="G29" s="63">
        <v>139</v>
      </c>
      <c r="H29" s="64">
        <v>810</v>
      </c>
      <c r="I29" s="64">
        <v>419</v>
      </c>
      <c r="J29" s="64">
        <v>1229</v>
      </c>
      <c r="K29" s="64">
        <v>15376</v>
      </c>
    </row>
    <row r="30" spans="2:11" x14ac:dyDescent="0.45">
      <c r="B30" s="63">
        <v>118</v>
      </c>
      <c r="C30" s="64">
        <v>2074</v>
      </c>
      <c r="D30" s="64">
        <v>2836</v>
      </c>
      <c r="E30" s="64">
        <v>4916</v>
      </c>
      <c r="F30" s="64">
        <v>64951</v>
      </c>
      <c r="G30" s="63">
        <v>138</v>
      </c>
      <c r="H30" s="64">
        <v>1836</v>
      </c>
      <c r="I30" s="64">
        <v>1089</v>
      </c>
      <c r="J30" s="64">
        <v>2934</v>
      </c>
      <c r="K30" s="64">
        <v>18310</v>
      </c>
    </row>
    <row r="31" spans="2:11" x14ac:dyDescent="0.45">
      <c r="B31" s="63">
        <v>117</v>
      </c>
      <c r="C31" s="64">
        <v>2092</v>
      </c>
      <c r="D31" s="64">
        <v>2740</v>
      </c>
      <c r="E31" s="64">
        <v>4838</v>
      </c>
      <c r="F31" s="64">
        <v>69789</v>
      </c>
      <c r="G31" s="63">
        <v>137</v>
      </c>
      <c r="H31" s="64">
        <v>420</v>
      </c>
      <c r="I31" s="64">
        <v>302</v>
      </c>
      <c r="J31" s="64">
        <v>724</v>
      </c>
      <c r="K31" s="64">
        <v>19034</v>
      </c>
    </row>
    <row r="32" spans="2:11" x14ac:dyDescent="0.45">
      <c r="B32" s="63">
        <v>116</v>
      </c>
      <c r="C32" s="64">
        <v>2199</v>
      </c>
      <c r="D32" s="64">
        <v>2996</v>
      </c>
      <c r="E32" s="64">
        <v>5204</v>
      </c>
      <c r="F32" s="64">
        <v>74993</v>
      </c>
      <c r="G32" s="63">
        <v>136</v>
      </c>
      <c r="H32" s="64">
        <v>884</v>
      </c>
      <c r="I32" s="64">
        <v>508</v>
      </c>
      <c r="J32" s="64">
        <v>1394</v>
      </c>
      <c r="K32" s="64">
        <v>20428</v>
      </c>
    </row>
    <row r="33" spans="2:11" x14ac:dyDescent="0.45">
      <c r="B33" s="63">
        <v>115</v>
      </c>
      <c r="C33" s="64">
        <v>2181</v>
      </c>
      <c r="D33" s="64">
        <v>3023</v>
      </c>
      <c r="E33" s="64">
        <v>5218</v>
      </c>
      <c r="F33" s="64">
        <v>80211</v>
      </c>
      <c r="G33" s="63">
        <v>135</v>
      </c>
      <c r="H33" s="64">
        <v>1458</v>
      </c>
      <c r="I33" s="64">
        <v>912</v>
      </c>
      <c r="J33" s="64">
        <v>2376</v>
      </c>
      <c r="K33" s="64">
        <v>22804</v>
      </c>
    </row>
    <row r="34" spans="2:11" x14ac:dyDescent="0.45">
      <c r="B34" s="63">
        <v>114</v>
      </c>
      <c r="C34" s="64">
        <v>2160</v>
      </c>
      <c r="D34" s="64">
        <v>3024</v>
      </c>
      <c r="E34" s="64">
        <v>5194</v>
      </c>
      <c r="F34" s="64">
        <v>85405</v>
      </c>
      <c r="G34" s="63">
        <v>134</v>
      </c>
      <c r="H34" s="64">
        <v>1038</v>
      </c>
      <c r="I34" s="64">
        <v>699</v>
      </c>
      <c r="J34" s="64">
        <v>1740</v>
      </c>
      <c r="K34" s="64">
        <v>24544</v>
      </c>
    </row>
    <row r="35" spans="2:11" x14ac:dyDescent="0.45">
      <c r="B35" s="63">
        <v>113</v>
      </c>
      <c r="C35" s="64">
        <v>2268</v>
      </c>
      <c r="D35" s="64">
        <v>3016</v>
      </c>
      <c r="E35" s="64">
        <v>5293</v>
      </c>
      <c r="F35" s="64">
        <v>90698</v>
      </c>
      <c r="G35" s="63">
        <v>133</v>
      </c>
      <c r="H35" s="64">
        <v>548</v>
      </c>
      <c r="I35" s="64">
        <v>410</v>
      </c>
      <c r="J35" s="64">
        <v>960</v>
      </c>
      <c r="K35" s="64">
        <v>25504</v>
      </c>
    </row>
    <row r="36" spans="2:11" x14ac:dyDescent="0.45">
      <c r="B36" s="63">
        <v>112</v>
      </c>
      <c r="C36" s="64">
        <v>2247</v>
      </c>
      <c r="D36" s="64">
        <v>3096</v>
      </c>
      <c r="E36" s="64">
        <v>5358</v>
      </c>
      <c r="F36" s="64">
        <v>96056</v>
      </c>
      <c r="G36" s="63">
        <v>132</v>
      </c>
      <c r="H36" s="64">
        <v>1255</v>
      </c>
      <c r="I36" s="64">
        <v>712</v>
      </c>
      <c r="J36" s="64">
        <v>1971</v>
      </c>
      <c r="K36" s="64">
        <v>27475</v>
      </c>
    </row>
    <row r="37" spans="2:11" x14ac:dyDescent="0.45">
      <c r="B37" s="63">
        <v>111</v>
      </c>
      <c r="C37" s="64">
        <v>2481</v>
      </c>
      <c r="D37" s="64">
        <v>3071</v>
      </c>
      <c r="E37" s="64">
        <v>5565</v>
      </c>
      <c r="F37" s="64">
        <v>101621</v>
      </c>
      <c r="G37" s="63">
        <v>131</v>
      </c>
      <c r="H37" s="64">
        <v>1658</v>
      </c>
      <c r="I37" s="64">
        <v>1068</v>
      </c>
      <c r="J37" s="64">
        <v>2734</v>
      </c>
      <c r="K37" s="64">
        <v>30209</v>
      </c>
    </row>
    <row r="38" spans="2:11" x14ac:dyDescent="0.45">
      <c r="B38" s="63">
        <v>110</v>
      </c>
      <c r="C38" s="64">
        <v>2390</v>
      </c>
      <c r="D38" s="64">
        <v>2992</v>
      </c>
      <c r="E38" s="64">
        <v>5399</v>
      </c>
      <c r="F38" s="64">
        <v>107020</v>
      </c>
      <c r="G38" s="63">
        <v>130</v>
      </c>
      <c r="H38" s="64">
        <v>890</v>
      </c>
      <c r="I38" s="64">
        <v>687</v>
      </c>
      <c r="J38" s="64">
        <v>1582</v>
      </c>
      <c r="K38" s="64">
        <v>31791</v>
      </c>
    </row>
    <row r="39" spans="2:11" x14ac:dyDescent="0.45">
      <c r="B39" s="63">
        <v>109</v>
      </c>
      <c r="C39" s="64">
        <v>2417</v>
      </c>
      <c r="D39" s="64">
        <v>3074</v>
      </c>
      <c r="E39" s="64">
        <v>5500</v>
      </c>
      <c r="F39" s="64">
        <v>112520</v>
      </c>
      <c r="G39" s="63">
        <v>129</v>
      </c>
      <c r="H39" s="64">
        <v>875</v>
      </c>
      <c r="I39" s="64">
        <v>605</v>
      </c>
      <c r="J39" s="64">
        <v>1481</v>
      </c>
      <c r="K39" s="64">
        <v>33272</v>
      </c>
    </row>
    <row r="40" spans="2:11" x14ac:dyDescent="0.45">
      <c r="B40" s="63">
        <v>108</v>
      </c>
      <c r="C40" s="64">
        <v>2385</v>
      </c>
      <c r="D40" s="64">
        <v>2930</v>
      </c>
      <c r="E40" s="64">
        <v>5331</v>
      </c>
      <c r="F40" s="64">
        <v>117851</v>
      </c>
      <c r="G40" s="63">
        <v>128</v>
      </c>
      <c r="H40" s="64">
        <v>1543</v>
      </c>
      <c r="I40" s="64">
        <v>1038</v>
      </c>
      <c r="J40" s="64">
        <v>2588</v>
      </c>
      <c r="K40" s="64">
        <v>35860</v>
      </c>
    </row>
    <row r="41" spans="2:11" x14ac:dyDescent="0.45">
      <c r="B41" s="63">
        <v>107</v>
      </c>
      <c r="C41" s="64">
        <v>2473</v>
      </c>
      <c r="D41" s="64">
        <v>3108</v>
      </c>
      <c r="E41" s="64">
        <v>5598</v>
      </c>
      <c r="F41" s="64">
        <v>123449</v>
      </c>
      <c r="G41" s="63">
        <v>127</v>
      </c>
      <c r="H41" s="64">
        <v>1478</v>
      </c>
      <c r="I41" s="64">
        <v>1078</v>
      </c>
      <c r="J41" s="64">
        <v>2559</v>
      </c>
      <c r="K41" s="64">
        <v>38419</v>
      </c>
    </row>
    <row r="42" spans="2:11" x14ac:dyDescent="0.45">
      <c r="B42" s="63">
        <v>106</v>
      </c>
      <c r="C42" s="64">
        <v>2448</v>
      </c>
      <c r="D42" s="64">
        <v>3059</v>
      </c>
      <c r="E42" s="64">
        <v>5519</v>
      </c>
      <c r="F42" s="64">
        <v>128968</v>
      </c>
      <c r="G42" s="63">
        <v>126</v>
      </c>
      <c r="H42" s="64">
        <v>946</v>
      </c>
      <c r="I42" s="64">
        <v>799</v>
      </c>
      <c r="J42" s="64">
        <v>1750</v>
      </c>
      <c r="K42" s="64">
        <v>40169</v>
      </c>
    </row>
    <row r="43" spans="2:11" x14ac:dyDescent="0.45">
      <c r="B43" s="63">
        <v>105</v>
      </c>
      <c r="C43" s="64">
        <v>2483</v>
      </c>
      <c r="D43" s="64">
        <v>2943</v>
      </c>
      <c r="E43" s="64">
        <v>5440</v>
      </c>
      <c r="F43" s="64">
        <v>134408</v>
      </c>
      <c r="G43" s="63">
        <v>125</v>
      </c>
      <c r="H43" s="64">
        <v>1274</v>
      </c>
      <c r="I43" s="64">
        <v>948</v>
      </c>
      <c r="J43" s="64">
        <v>2226</v>
      </c>
      <c r="K43" s="64">
        <v>42395</v>
      </c>
    </row>
    <row r="44" spans="2:11" x14ac:dyDescent="0.45">
      <c r="B44" s="63">
        <v>104</v>
      </c>
      <c r="C44" s="64">
        <v>2510</v>
      </c>
      <c r="D44" s="64">
        <v>2906</v>
      </c>
      <c r="E44" s="64">
        <v>5426</v>
      </c>
      <c r="F44" s="64">
        <v>139834</v>
      </c>
      <c r="G44" s="63">
        <v>124</v>
      </c>
      <c r="H44" s="64">
        <v>1731</v>
      </c>
      <c r="I44" s="64">
        <v>1256</v>
      </c>
      <c r="J44" s="64">
        <v>2993</v>
      </c>
      <c r="K44" s="64">
        <v>45388</v>
      </c>
    </row>
    <row r="45" spans="2:11" x14ac:dyDescent="0.45">
      <c r="B45" s="63">
        <v>103</v>
      </c>
      <c r="C45" s="64">
        <v>2401</v>
      </c>
      <c r="D45" s="64">
        <v>2891</v>
      </c>
      <c r="E45" s="64">
        <v>5304</v>
      </c>
      <c r="F45" s="64">
        <v>145138</v>
      </c>
      <c r="G45" s="63">
        <v>123</v>
      </c>
      <c r="H45" s="64">
        <v>1466</v>
      </c>
      <c r="I45" s="64">
        <v>1364</v>
      </c>
      <c r="J45" s="64">
        <v>2837</v>
      </c>
      <c r="K45" s="64">
        <v>48225</v>
      </c>
    </row>
    <row r="46" spans="2:11" x14ac:dyDescent="0.45">
      <c r="B46" s="63">
        <v>102</v>
      </c>
      <c r="C46" s="64">
        <v>2508</v>
      </c>
      <c r="D46" s="64">
        <v>2921</v>
      </c>
      <c r="E46" s="64">
        <v>5437</v>
      </c>
      <c r="F46" s="64">
        <v>150575</v>
      </c>
      <c r="G46" s="63">
        <v>122</v>
      </c>
      <c r="H46" s="64">
        <v>1425</v>
      </c>
      <c r="I46" s="64">
        <v>1199</v>
      </c>
      <c r="J46" s="64">
        <v>2628</v>
      </c>
      <c r="K46" s="64">
        <v>50853</v>
      </c>
    </row>
    <row r="47" spans="2:11" x14ac:dyDescent="0.45">
      <c r="B47" s="63">
        <v>101</v>
      </c>
      <c r="C47" s="64">
        <v>2367</v>
      </c>
      <c r="D47" s="64">
        <v>2823</v>
      </c>
      <c r="E47" s="64">
        <v>5200</v>
      </c>
      <c r="F47" s="64">
        <v>155775</v>
      </c>
      <c r="G47" s="63">
        <v>121</v>
      </c>
      <c r="H47" s="64">
        <v>1529</v>
      </c>
      <c r="I47" s="64">
        <v>1328</v>
      </c>
      <c r="J47" s="64">
        <v>2862</v>
      </c>
      <c r="K47" s="64">
        <v>53715</v>
      </c>
    </row>
    <row r="48" spans="2:11" x14ac:dyDescent="0.45">
      <c r="B48" s="63">
        <v>100</v>
      </c>
      <c r="C48" s="64">
        <v>2370</v>
      </c>
      <c r="D48" s="64">
        <v>2673</v>
      </c>
      <c r="E48" s="64">
        <v>5054</v>
      </c>
      <c r="F48" s="64">
        <v>160829</v>
      </c>
      <c r="G48" s="63">
        <v>120</v>
      </c>
      <c r="H48" s="64">
        <v>1903</v>
      </c>
      <c r="I48" s="64">
        <v>1676</v>
      </c>
      <c r="J48" s="64">
        <v>3581</v>
      </c>
      <c r="K48" s="64">
        <v>57296</v>
      </c>
    </row>
    <row r="49" spans="2:11" x14ac:dyDescent="0.45">
      <c r="B49" s="63">
        <v>99</v>
      </c>
      <c r="C49" s="64">
        <v>2385</v>
      </c>
      <c r="D49" s="64">
        <v>2623</v>
      </c>
      <c r="E49" s="64">
        <v>5018</v>
      </c>
      <c r="F49" s="64">
        <v>165847</v>
      </c>
      <c r="G49" s="63">
        <v>119</v>
      </c>
      <c r="H49" s="64">
        <v>1346</v>
      </c>
      <c r="I49" s="64">
        <v>1258</v>
      </c>
      <c r="J49" s="64">
        <v>2606</v>
      </c>
      <c r="K49" s="64">
        <v>59902</v>
      </c>
    </row>
    <row r="50" spans="2:11" x14ac:dyDescent="0.45">
      <c r="B50" s="63">
        <v>98</v>
      </c>
      <c r="C50" s="64">
        <v>2460</v>
      </c>
      <c r="D50" s="64">
        <v>2675</v>
      </c>
      <c r="E50" s="64">
        <v>5149</v>
      </c>
      <c r="F50" s="64">
        <v>170996</v>
      </c>
      <c r="G50" s="63">
        <v>118</v>
      </c>
      <c r="H50" s="64">
        <v>1642</v>
      </c>
      <c r="I50" s="64">
        <v>1368</v>
      </c>
      <c r="J50" s="64">
        <v>3018</v>
      </c>
      <c r="K50" s="64">
        <v>62920</v>
      </c>
    </row>
    <row r="51" spans="2:11" x14ac:dyDescent="0.45">
      <c r="B51" s="63">
        <v>97</v>
      </c>
      <c r="C51" s="64">
        <v>2262</v>
      </c>
      <c r="D51" s="64">
        <v>2578</v>
      </c>
      <c r="E51" s="64">
        <v>4849</v>
      </c>
      <c r="F51" s="64">
        <v>175845</v>
      </c>
      <c r="G51" s="63">
        <v>117</v>
      </c>
      <c r="H51" s="64">
        <v>1644</v>
      </c>
      <c r="I51" s="64">
        <v>1613</v>
      </c>
      <c r="J51" s="64">
        <v>3262</v>
      </c>
      <c r="K51" s="64">
        <v>66182</v>
      </c>
    </row>
    <row r="52" spans="2:11" x14ac:dyDescent="0.45">
      <c r="B52" s="63">
        <v>96</v>
      </c>
      <c r="C52" s="64">
        <v>2344</v>
      </c>
      <c r="D52" s="64">
        <v>2468</v>
      </c>
      <c r="E52" s="64">
        <v>4822</v>
      </c>
      <c r="F52" s="64">
        <v>180667</v>
      </c>
      <c r="G52" s="63">
        <v>116</v>
      </c>
      <c r="H52" s="64">
        <v>1283</v>
      </c>
      <c r="I52" s="64">
        <v>1388</v>
      </c>
      <c r="J52" s="64">
        <v>2674</v>
      </c>
      <c r="K52" s="64">
        <v>68856</v>
      </c>
    </row>
    <row r="53" spans="2:11" x14ac:dyDescent="0.45">
      <c r="B53" s="63">
        <v>95</v>
      </c>
      <c r="C53" s="64">
        <v>2638</v>
      </c>
      <c r="D53" s="64">
        <v>2859</v>
      </c>
      <c r="E53" s="64">
        <v>5508</v>
      </c>
      <c r="F53" s="64">
        <v>186175</v>
      </c>
      <c r="G53" s="63">
        <v>115</v>
      </c>
      <c r="H53" s="64">
        <v>1532</v>
      </c>
      <c r="I53" s="64">
        <v>1394</v>
      </c>
      <c r="J53" s="64">
        <v>2935</v>
      </c>
      <c r="K53" s="64">
        <v>71791</v>
      </c>
    </row>
    <row r="54" spans="2:11" x14ac:dyDescent="0.45">
      <c r="B54" s="63">
        <v>94</v>
      </c>
      <c r="C54" s="64">
        <v>2306</v>
      </c>
      <c r="D54" s="64">
        <v>2308</v>
      </c>
      <c r="E54" s="64">
        <v>4625</v>
      </c>
      <c r="F54" s="64">
        <v>190800</v>
      </c>
      <c r="G54" s="63">
        <v>114</v>
      </c>
      <c r="H54" s="64">
        <v>1698</v>
      </c>
      <c r="I54" s="64">
        <v>1751</v>
      </c>
      <c r="J54" s="64">
        <v>3458</v>
      </c>
      <c r="K54" s="64">
        <v>75249</v>
      </c>
    </row>
    <row r="55" spans="2:11" x14ac:dyDescent="0.45">
      <c r="B55" s="63">
        <v>93</v>
      </c>
      <c r="C55" s="64">
        <v>2241</v>
      </c>
      <c r="D55" s="64">
        <v>2233</v>
      </c>
      <c r="E55" s="64">
        <v>4489</v>
      </c>
      <c r="F55" s="64">
        <v>195289</v>
      </c>
      <c r="G55" s="63">
        <v>113</v>
      </c>
      <c r="H55" s="64">
        <v>1491</v>
      </c>
      <c r="I55" s="64">
        <v>1659</v>
      </c>
      <c r="J55" s="64">
        <v>3154</v>
      </c>
      <c r="K55" s="64">
        <v>78403</v>
      </c>
    </row>
    <row r="56" spans="2:11" x14ac:dyDescent="0.45">
      <c r="B56" s="63">
        <v>92</v>
      </c>
      <c r="C56" s="64">
        <v>2216</v>
      </c>
      <c r="D56" s="64">
        <v>2137</v>
      </c>
      <c r="E56" s="64">
        <v>4357</v>
      </c>
      <c r="F56" s="64">
        <v>199646</v>
      </c>
      <c r="G56" s="63">
        <v>112</v>
      </c>
      <c r="H56" s="64">
        <v>1386</v>
      </c>
      <c r="I56" s="64">
        <v>1468</v>
      </c>
      <c r="J56" s="64">
        <v>2859</v>
      </c>
      <c r="K56" s="64">
        <v>81262</v>
      </c>
    </row>
    <row r="57" spans="2:11" x14ac:dyDescent="0.45">
      <c r="B57" s="63">
        <v>91</v>
      </c>
      <c r="C57" s="64">
        <v>2138</v>
      </c>
      <c r="D57" s="64">
        <v>2097</v>
      </c>
      <c r="E57" s="64">
        <v>4245</v>
      </c>
      <c r="F57" s="64">
        <v>203891</v>
      </c>
      <c r="G57" s="63">
        <v>111</v>
      </c>
      <c r="H57" s="64">
        <v>1829</v>
      </c>
      <c r="I57" s="64">
        <v>1809</v>
      </c>
      <c r="J57" s="64">
        <v>3643</v>
      </c>
      <c r="K57" s="64">
        <v>84905</v>
      </c>
    </row>
    <row r="58" spans="2:11" x14ac:dyDescent="0.45">
      <c r="B58" s="63">
        <v>90</v>
      </c>
      <c r="C58" s="64">
        <v>2197</v>
      </c>
      <c r="D58" s="64">
        <v>2054</v>
      </c>
      <c r="E58" s="64">
        <v>4257</v>
      </c>
      <c r="F58" s="64">
        <v>208148</v>
      </c>
      <c r="G58" s="63">
        <v>110</v>
      </c>
      <c r="H58" s="64">
        <v>1540</v>
      </c>
      <c r="I58" s="64">
        <v>1814</v>
      </c>
      <c r="J58" s="64">
        <v>3361</v>
      </c>
      <c r="K58" s="64">
        <v>88266</v>
      </c>
    </row>
    <row r="59" spans="2:11" x14ac:dyDescent="0.45">
      <c r="B59" s="63">
        <v>89</v>
      </c>
      <c r="C59" s="64">
        <v>2122</v>
      </c>
      <c r="D59" s="64">
        <v>1988</v>
      </c>
      <c r="E59" s="64">
        <v>4118</v>
      </c>
      <c r="F59" s="64">
        <v>212266</v>
      </c>
      <c r="G59" s="63">
        <v>109</v>
      </c>
      <c r="H59" s="64">
        <v>1517</v>
      </c>
      <c r="I59" s="64">
        <v>1755</v>
      </c>
      <c r="J59" s="64">
        <v>3283</v>
      </c>
      <c r="K59" s="64">
        <v>91549</v>
      </c>
    </row>
    <row r="60" spans="2:11" x14ac:dyDescent="0.45">
      <c r="B60" s="63">
        <v>88</v>
      </c>
      <c r="C60" s="64">
        <v>2037</v>
      </c>
      <c r="D60" s="64">
        <v>1923</v>
      </c>
      <c r="E60" s="64">
        <v>3967</v>
      </c>
      <c r="F60" s="64">
        <v>216233</v>
      </c>
      <c r="G60" s="63">
        <v>108</v>
      </c>
      <c r="H60" s="64">
        <v>1809</v>
      </c>
      <c r="I60" s="64">
        <v>1953</v>
      </c>
      <c r="J60" s="64">
        <v>3774</v>
      </c>
      <c r="K60" s="64">
        <v>95323</v>
      </c>
    </row>
    <row r="61" spans="2:11" x14ac:dyDescent="0.45">
      <c r="B61" s="63">
        <v>87</v>
      </c>
      <c r="C61" s="64">
        <v>2060</v>
      </c>
      <c r="D61" s="64">
        <v>1838</v>
      </c>
      <c r="E61" s="64">
        <v>3910</v>
      </c>
      <c r="F61" s="64">
        <v>220143</v>
      </c>
      <c r="G61" s="63">
        <v>107</v>
      </c>
      <c r="H61" s="64">
        <v>1707</v>
      </c>
      <c r="I61" s="64">
        <v>1928</v>
      </c>
      <c r="J61" s="64">
        <v>3640</v>
      </c>
      <c r="K61" s="64">
        <v>98963</v>
      </c>
    </row>
    <row r="62" spans="2:11" x14ac:dyDescent="0.45">
      <c r="B62" s="63">
        <v>86</v>
      </c>
      <c r="C62" s="64">
        <v>2035</v>
      </c>
      <c r="D62" s="64">
        <v>1832</v>
      </c>
      <c r="E62" s="64">
        <v>3872</v>
      </c>
      <c r="F62" s="64">
        <v>224015</v>
      </c>
      <c r="G62" s="63">
        <v>106</v>
      </c>
      <c r="H62" s="64">
        <v>1551</v>
      </c>
      <c r="I62" s="64">
        <v>1796</v>
      </c>
      <c r="J62" s="64">
        <v>3356</v>
      </c>
      <c r="K62" s="64">
        <v>102319</v>
      </c>
    </row>
    <row r="63" spans="2:11" x14ac:dyDescent="0.45">
      <c r="B63" s="63">
        <v>85</v>
      </c>
      <c r="C63" s="64">
        <v>2004</v>
      </c>
      <c r="D63" s="64">
        <v>1786</v>
      </c>
      <c r="E63" s="64">
        <v>3795</v>
      </c>
      <c r="F63" s="64">
        <v>227810</v>
      </c>
      <c r="G63" s="63">
        <v>105</v>
      </c>
      <c r="H63" s="64">
        <v>1829</v>
      </c>
      <c r="I63" s="64">
        <v>1922</v>
      </c>
      <c r="J63" s="64">
        <v>3756</v>
      </c>
      <c r="K63" s="64">
        <v>106075</v>
      </c>
    </row>
    <row r="64" spans="2:11" x14ac:dyDescent="0.45">
      <c r="B64" s="63">
        <v>84</v>
      </c>
      <c r="C64" s="64">
        <v>1998</v>
      </c>
      <c r="D64" s="64">
        <v>1737</v>
      </c>
      <c r="E64" s="64">
        <v>3742</v>
      </c>
      <c r="F64" s="64">
        <v>231552</v>
      </c>
      <c r="G64" s="63">
        <v>104</v>
      </c>
      <c r="H64" s="64">
        <v>1996</v>
      </c>
      <c r="I64" s="64">
        <v>2357</v>
      </c>
      <c r="J64" s="64">
        <v>4360</v>
      </c>
      <c r="K64" s="64">
        <v>110435</v>
      </c>
    </row>
    <row r="65" spans="2:11" x14ac:dyDescent="0.45">
      <c r="B65" s="63">
        <v>83</v>
      </c>
      <c r="C65" s="64">
        <v>1902</v>
      </c>
      <c r="D65" s="64">
        <v>1575</v>
      </c>
      <c r="E65" s="64">
        <v>3486</v>
      </c>
      <c r="F65" s="64">
        <v>235038</v>
      </c>
      <c r="G65" s="63">
        <v>103</v>
      </c>
      <c r="H65" s="64">
        <v>1887</v>
      </c>
      <c r="I65" s="64">
        <v>2162</v>
      </c>
      <c r="J65" s="64">
        <v>4059</v>
      </c>
      <c r="K65" s="64">
        <v>114494</v>
      </c>
    </row>
    <row r="66" spans="2:11" x14ac:dyDescent="0.45">
      <c r="B66" s="63">
        <v>82</v>
      </c>
      <c r="C66" s="64">
        <v>1884</v>
      </c>
      <c r="D66" s="64">
        <v>1557</v>
      </c>
      <c r="E66" s="64">
        <v>3445</v>
      </c>
      <c r="F66" s="64">
        <v>238483</v>
      </c>
      <c r="G66" s="63">
        <v>102</v>
      </c>
      <c r="H66" s="64">
        <v>1871</v>
      </c>
      <c r="I66" s="64">
        <v>2018</v>
      </c>
      <c r="J66" s="64">
        <v>3893</v>
      </c>
      <c r="K66" s="64">
        <v>118387</v>
      </c>
    </row>
    <row r="67" spans="2:11" x14ac:dyDescent="0.45">
      <c r="B67" s="63">
        <v>81</v>
      </c>
      <c r="C67" s="64">
        <v>1894</v>
      </c>
      <c r="D67" s="64">
        <v>1488</v>
      </c>
      <c r="E67" s="64">
        <v>3393</v>
      </c>
      <c r="F67" s="64">
        <v>241876</v>
      </c>
      <c r="G67" s="63">
        <v>101</v>
      </c>
      <c r="H67" s="64">
        <v>2080</v>
      </c>
      <c r="I67" s="64">
        <v>2457</v>
      </c>
      <c r="J67" s="64">
        <v>4551</v>
      </c>
      <c r="K67" s="64">
        <v>122938</v>
      </c>
    </row>
    <row r="68" spans="2:11" x14ac:dyDescent="0.45">
      <c r="B68" s="63">
        <v>80</v>
      </c>
      <c r="C68" s="64">
        <v>1898</v>
      </c>
      <c r="D68" s="64">
        <v>1438</v>
      </c>
      <c r="E68" s="64">
        <v>3345</v>
      </c>
      <c r="F68" s="64">
        <v>245221</v>
      </c>
      <c r="G68" s="63">
        <v>100</v>
      </c>
      <c r="H68" s="64">
        <v>2101</v>
      </c>
      <c r="I68" s="64">
        <v>2484</v>
      </c>
      <c r="J68" s="64">
        <v>4593</v>
      </c>
      <c r="K68" s="64">
        <v>127531</v>
      </c>
    </row>
    <row r="69" spans="2:11" x14ac:dyDescent="0.45">
      <c r="B69" s="63">
        <v>79</v>
      </c>
      <c r="C69" s="64">
        <v>1893</v>
      </c>
      <c r="D69" s="64">
        <v>1392</v>
      </c>
      <c r="E69" s="64">
        <v>3289</v>
      </c>
      <c r="F69" s="64">
        <v>248510</v>
      </c>
      <c r="G69" s="63">
        <v>99</v>
      </c>
      <c r="H69" s="64">
        <v>2134</v>
      </c>
      <c r="I69" s="64">
        <v>2485</v>
      </c>
      <c r="J69" s="64">
        <v>4628</v>
      </c>
      <c r="K69" s="64">
        <v>132159</v>
      </c>
    </row>
    <row r="70" spans="2:11" x14ac:dyDescent="0.45">
      <c r="B70" s="63">
        <v>78</v>
      </c>
      <c r="C70" s="64">
        <v>1794</v>
      </c>
      <c r="D70" s="64">
        <v>1271</v>
      </c>
      <c r="E70" s="64">
        <v>3071</v>
      </c>
      <c r="F70" s="64">
        <v>251581</v>
      </c>
      <c r="G70" s="63">
        <v>98</v>
      </c>
      <c r="H70" s="64">
        <v>1952</v>
      </c>
      <c r="I70" s="64">
        <v>2591</v>
      </c>
      <c r="J70" s="64">
        <v>4550</v>
      </c>
      <c r="K70" s="64">
        <v>136709</v>
      </c>
    </row>
    <row r="71" spans="2:11" x14ac:dyDescent="0.45">
      <c r="B71" s="63">
        <v>77</v>
      </c>
      <c r="C71" s="64">
        <v>1736</v>
      </c>
      <c r="D71" s="64">
        <v>1304</v>
      </c>
      <c r="E71" s="64">
        <v>3048</v>
      </c>
      <c r="F71" s="64">
        <v>254629</v>
      </c>
      <c r="G71" s="63">
        <v>97</v>
      </c>
      <c r="H71" s="64">
        <v>1986</v>
      </c>
      <c r="I71" s="64">
        <v>2336</v>
      </c>
      <c r="J71" s="64">
        <v>4330</v>
      </c>
      <c r="K71" s="64">
        <v>141039</v>
      </c>
    </row>
    <row r="72" spans="2:11" x14ac:dyDescent="0.45">
      <c r="B72" s="63">
        <v>76</v>
      </c>
      <c r="C72" s="64">
        <v>1746</v>
      </c>
      <c r="D72" s="64">
        <v>1222</v>
      </c>
      <c r="E72" s="64">
        <v>2976</v>
      </c>
      <c r="F72" s="64">
        <v>257605</v>
      </c>
      <c r="G72" s="63">
        <v>96</v>
      </c>
      <c r="H72" s="64">
        <v>2313</v>
      </c>
      <c r="I72" s="64">
        <v>2647</v>
      </c>
      <c r="J72" s="64">
        <v>4978</v>
      </c>
      <c r="K72" s="64">
        <v>146017</v>
      </c>
    </row>
    <row r="73" spans="2:11" x14ac:dyDescent="0.45">
      <c r="B73" s="63">
        <v>75</v>
      </c>
      <c r="C73" s="64">
        <v>1746</v>
      </c>
      <c r="D73" s="64">
        <v>1217</v>
      </c>
      <c r="E73" s="64">
        <v>2973</v>
      </c>
      <c r="F73" s="64">
        <v>260578</v>
      </c>
      <c r="G73" s="63">
        <v>95</v>
      </c>
      <c r="H73" s="64">
        <v>2394</v>
      </c>
      <c r="I73" s="64">
        <v>3108</v>
      </c>
      <c r="J73" s="64">
        <v>5511</v>
      </c>
      <c r="K73" s="64">
        <v>151528</v>
      </c>
    </row>
    <row r="74" spans="2:11" x14ac:dyDescent="0.45">
      <c r="B74" s="63">
        <v>74</v>
      </c>
      <c r="C74" s="64">
        <v>1798</v>
      </c>
      <c r="D74" s="64">
        <v>1162</v>
      </c>
      <c r="E74" s="64">
        <v>2968</v>
      </c>
      <c r="F74" s="64">
        <v>263546</v>
      </c>
      <c r="G74" s="63">
        <v>94</v>
      </c>
      <c r="H74" s="64">
        <v>1994</v>
      </c>
      <c r="I74" s="64">
        <v>2485</v>
      </c>
      <c r="J74" s="64">
        <v>4488</v>
      </c>
      <c r="K74" s="64">
        <v>156016</v>
      </c>
    </row>
    <row r="75" spans="2:11" x14ac:dyDescent="0.45">
      <c r="B75" s="63">
        <v>73</v>
      </c>
      <c r="C75" s="64">
        <v>1886</v>
      </c>
      <c r="D75" s="64">
        <v>1128</v>
      </c>
      <c r="E75" s="64">
        <v>3019</v>
      </c>
      <c r="F75" s="64">
        <v>266565</v>
      </c>
      <c r="G75" s="63">
        <v>93</v>
      </c>
      <c r="H75" s="64">
        <v>2496</v>
      </c>
      <c r="I75" s="64">
        <v>2878</v>
      </c>
      <c r="J75" s="64">
        <v>5384</v>
      </c>
      <c r="K75" s="64">
        <v>161400</v>
      </c>
    </row>
    <row r="76" spans="2:11" x14ac:dyDescent="0.45">
      <c r="B76" s="63">
        <v>72</v>
      </c>
      <c r="C76" s="64">
        <v>1753</v>
      </c>
      <c r="D76" s="64">
        <v>1054</v>
      </c>
      <c r="E76" s="64">
        <v>2812</v>
      </c>
      <c r="F76" s="64">
        <v>269377</v>
      </c>
      <c r="G76" s="63">
        <v>92</v>
      </c>
      <c r="H76" s="64">
        <v>2538</v>
      </c>
      <c r="I76" s="64">
        <v>3217</v>
      </c>
      <c r="J76" s="64">
        <v>5770</v>
      </c>
      <c r="K76" s="64">
        <v>167170</v>
      </c>
    </row>
    <row r="77" spans="2:11" x14ac:dyDescent="0.45">
      <c r="B77" s="63">
        <v>71</v>
      </c>
      <c r="C77" s="64">
        <v>1727</v>
      </c>
      <c r="D77" s="64">
        <v>1017</v>
      </c>
      <c r="E77" s="64">
        <v>2758</v>
      </c>
      <c r="F77" s="64">
        <v>272135</v>
      </c>
      <c r="G77" s="63">
        <v>91</v>
      </c>
      <c r="H77" s="64">
        <v>2620</v>
      </c>
      <c r="I77" s="64">
        <v>3257</v>
      </c>
      <c r="J77" s="64">
        <v>5891</v>
      </c>
      <c r="K77" s="64">
        <v>173061</v>
      </c>
    </row>
    <row r="78" spans="2:11" x14ac:dyDescent="0.45">
      <c r="B78" s="63">
        <v>70</v>
      </c>
      <c r="C78" s="64">
        <v>1630</v>
      </c>
      <c r="D78" s="64">
        <v>910</v>
      </c>
      <c r="E78" s="64">
        <v>2546</v>
      </c>
      <c r="F78" s="64">
        <v>274681</v>
      </c>
      <c r="G78" s="63">
        <v>90</v>
      </c>
      <c r="H78" s="64">
        <v>2669</v>
      </c>
      <c r="I78" s="64">
        <v>3218</v>
      </c>
      <c r="J78" s="64">
        <v>5895</v>
      </c>
      <c r="K78" s="64">
        <v>178956</v>
      </c>
    </row>
    <row r="79" spans="2:11" x14ac:dyDescent="0.45">
      <c r="B79" s="63">
        <v>69</v>
      </c>
      <c r="C79" s="64">
        <v>2028</v>
      </c>
      <c r="D79" s="64">
        <v>1050</v>
      </c>
      <c r="E79" s="64">
        <v>3084</v>
      </c>
      <c r="F79" s="64">
        <v>277765</v>
      </c>
      <c r="G79" s="63">
        <v>89</v>
      </c>
      <c r="H79" s="64">
        <v>2872</v>
      </c>
      <c r="I79" s="64">
        <v>3460</v>
      </c>
      <c r="J79" s="64">
        <v>6354</v>
      </c>
      <c r="K79" s="64">
        <v>185310</v>
      </c>
    </row>
    <row r="80" spans="2:11" x14ac:dyDescent="0.45">
      <c r="B80" s="63">
        <v>68</v>
      </c>
      <c r="C80" s="64">
        <v>2676</v>
      </c>
      <c r="D80" s="64">
        <v>1227</v>
      </c>
      <c r="E80" s="64">
        <v>3917</v>
      </c>
      <c r="F80" s="64">
        <v>281682</v>
      </c>
      <c r="G80" s="63">
        <v>88</v>
      </c>
      <c r="H80" s="64">
        <v>3196</v>
      </c>
      <c r="I80" s="64">
        <v>3829</v>
      </c>
      <c r="J80" s="64">
        <v>7040</v>
      </c>
      <c r="K80" s="64">
        <v>192350</v>
      </c>
    </row>
    <row r="81" spans="2:11" x14ac:dyDescent="0.45">
      <c r="B81" s="63">
        <v>67</v>
      </c>
      <c r="C81" s="64">
        <v>1561</v>
      </c>
      <c r="D81" s="64">
        <v>815</v>
      </c>
      <c r="E81" s="64">
        <v>2380</v>
      </c>
      <c r="F81" s="64">
        <v>284062</v>
      </c>
      <c r="G81" s="63">
        <v>87</v>
      </c>
      <c r="H81" s="64">
        <v>3284</v>
      </c>
      <c r="I81" s="64">
        <v>4146</v>
      </c>
      <c r="J81" s="64">
        <v>7438</v>
      </c>
      <c r="K81" s="64">
        <v>199788</v>
      </c>
    </row>
    <row r="82" spans="2:11" x14ac:dyDescent="0.45">
      <c r="B82" s="63">
        <v>66</v>
      </c>
      <c r="C82" s="64">
        <v>2067</v>
      </c>
      <c r="D82" s="64">
        <v>1039</v>
      </c>
      <c r="E82" s="64">
        <v>3119</v>
      </c>
      <c r="F82" s="64">
        <v>287181</v>
      </c>
      <c r="G82" s="63">
        <v>86</v>
      </c>
      <c r="H82" s="64">
        <v>4010</v>
      </c>
      <c r="I82" s="64">
        <v>4406</v>
      </c>
      <c r="J82" s="64">
        <v>8428</v>
      </c>
      <c r="K82" s="64">
        <v>208216</v>
      </c>
    </row>
    <row r="83" spans="2:11" x14ac:dyDescent="0.45">
      <c r="B83" s="63">
        <v>65</v>
      </c>
      <c r="C83" s="64">
        <v>2948</v>
      </c>
      <c r="D83" s="64">
        <v>1156</v>
      </c>
      <c r="E83" s="64">
        <v>4125</v>
      </c>
      <c r="F83" s="64">
        <v>291306</v>
      </c>
      <c r="G83" s="63">
        <v>85</v>
      </c>
      <c r="H83" s="64">
        <v>3457</v>
      </c>
      <c r="I83" s="64">
        <v>4042</v>
      </c>
      <c r="J83" s="64">
        <v>7511</v>
      </c>
      <c r="K83" s="64">
        <v>215727</v>
      </c>
    </row>
    <row r="84" spans="2:11" x14ac:dyDescent="0.45">
      <c r="B84" s="63">
        <v>64</v>
      </c>
      <c r="C84" s="64">
        <v>1507</v>
      </c>
      <c r="D84" s="64">
        <v>778</v>
      </c>
      <c r="E84" s="64">
        <v>2294</v>
      </c>
      <c r="F84" s="64">
        <v>293600</v>
      </c>
      <c r="G84" s="63">
        <v>84</v>
      </c>
      <c r="H84" s="64">
        <v>3876</v>
      </c>
      <c r="I84" s="64">
        <v>4628</v>
      </c>
      <c r="J84" s="64">
        <v>8528</v>
      </c>
      <c r="K84" s="64">
        <v>224255</v>
      </c>
    </row>
    <row r="85" spans="2:11" x14ac:dyDescent="0.45">
      <c r="B85" s="63">
        <v>63</v>
      </c>
      <c r="C85" s="64">
        <v>949</v>
      </c>
      <c r="D85" s="64">
        <v>410</v>
      </c>
      <c r="E85" s="64">
        <v>1362</v>
      </c>
      <c r="F85" s="64">
        <v>294962</v>
      </c>
      <c r="G85" s="63">
        <v>83</v>
      </c>
      <c r="H85" s="64">
        <v>3821</v>
      </c>
      <c r="I85" s="64">
        <v>4417</v>
      </c>
      <c r="J85" s="64">
        <v>8253</v>
      </c>
      <c r="K85" s="64">
        <v>232508</v>
      </c>
    </row>
    <row r="86" spans="2:11" x14ac:dyDescent="0.45">
      <c r="B86" s="63">
        <v>62</v>
      </c>
      <c r="C86" s="64">
        <v>852</v>
      </c>
      <c r="D86" s="64">
        <v>365</v>
      </c>
      <c r="E86" s="64">
        <v>1225</v>
      </c>
      <c r="F86" s="64">
        <v>296187</v>
      </c>
      <c r="G86" s="63">
        <v>82</v>
      </c>
      <c r="H86" s="64">
        <v>6720</v>
      </c>
      <c r="I86" s="64">
        <v>6827</v>
      </c>
      <c r="J86" s="64">
        <v>13595</v>
      </c>
      <c r="K86" s="64">
        <v>246103</v>
      </c>
    </row>
    <row r="87" spans="2:11" x14ac:dyDescent="0.45">
      <c r="B87" s="63">
        <v>61</v>
      </c>
      <c r="C87" s="64">
        <v>652</v>
      </c>
      <c r="D87" s="64">
        <v>313</v>
      </c>
      <c r="E87" s="64">
        <v>968</v>
      </c>
      <c r="F87" s="64">
        <v>297155</v>
      </c>
      <c r="G87" s="63">
        <v>81</v>
      </c>
      <c r="H87" s="64">
        <v>4083</v>
      </c>
      <c r="I87" s="64">
        <v>4579</v>
      </c>
      <c r="J87" s="64">
        <v>8684</v>
      </c>
      <c r="K87" s="64">
        <v>254787</v>
      </c>
    </row>
    <row r="88" spans="2:11" x14ac:dyDescent="0.45">
      <c r="B88" s="63">
        <v>60</v>
      </c>
      <c r="C88" s="64">
        <v>540</v>
      </c>
      <c r="D88" s="64">
        <v>258</v>
      </c>
      <c r="E88" s="64">
        <v>803</v>
      </c>
      <c r="F88" s="64">
        <v>297958</v>
      </c>
      <c r="G88" s="63">
        <v>80</v>
      </c>
      <c r="H88" s="64">
        <v>3038</v>
      </c>
      <c r="I88" s="64">
        <v>3273</v>
      </c>
      <c r="J88" s="64">
        <v>6323</v>
      </c>
      <c r="K88" s="64">
        <v>261110</v>
      </c>
    </row>
    <row r="89" spans="2:11" x14ac:dyDescent="0.45">
      <c r="B89" s="63">
        <v>59</v>
      </c>
      <c r="C89" s="64">
        <v>422</v>
      </c>
      <c r="D89" s="64">
        <v>192</v>
      </c>
      <c r="E89" s="64">
        <v>614</v>
      </c>
      <c r="F89" s="64">
        <v>298572</v>
      </c>
      <c r="G89" s="63">
        <v>79</v>
      </c>
      <c r="H89" s="64">
        <v>9097</v>
      </c>
      <c r="I89" s="64">
        <v>8808</v>
      </c>
      <c r="J89" s="64">
        <v>17946</v>
      </c>
      <c r="K89" s="64">
        <v>279056</v>
      </c>
    </row>
    <row r="90" spans="2:11" x14ac:dyDescent="0.45">
      <c r="B90" s="63">
        <v>58</v>
      </c>
      <c r="C90" s="64">
        <v>315</v>
      </c>
      <c r="D90" s="64">
        <v>145</v>
      </c>
      <c r="E90" s="64">
        <v>461</v>
      </c>
      <c r="F90" s="64">
        <v>299033</v>
      </c>
      <c r="G90" s="63">
        <v>78</v>
      </c>
      <c r="H90" s="64">
        <v>1957</v>
      </c>
      <c r="I90" s="64">
        <v>2199</v>
      </c>
      <c r="J90" s="64">
        <v>4166</v>
      </c>
      <c r="K90" s="64">
        <v>283222</v>
      </c>
    </row>
    <row r="91" spans="2:11" x14ac:dyDescent="0.45">
      <c r="B91" s="63">
        <v>57</v>
      </c>
      <c r="C91" s="64">
        <v>239</v>
      </c>
      <c r="D91" s="64">
        <v>123</v>
      </c>
      <c r="E91" s="64">
        <v>363</v>
      </c>
      <c r="F91" s="64">
        <v>299396</v>
      </c>
      <c r="G91" s="63">
        <v>77</v>
      </c>
      <c r="H91" s="64">
        <v>2068</v>
      </c>
      <c r="I91" s="64">
        <v>2261</v>
      </c>
      <c r="J91" s="64">
        <v>4348</v>
      </c>
      <c r="K91" s="64">
        <v>287570</v>
      </c>
    </row>
    <row r="92" spans="2:11" x14ac:dyDescent="0.45">
      <c r="B92" s="63">
        <v>56</v>
      </c>
      <c r="C92" s="64">
        <v>178</v>
      </c>
      <c r="D92" s="64">
        <v>91</v>
      </c>
      <c r="E92" s="64">
        <v>270</v>
      </c>
      <c r="F92" s="64">
        <v>299666</v>
      </c>
      <c r="G92" s="63">
        <v>76</v>
      </c>
      <c r="H92" s="64">
        <v>1568</v>
      </c>
      <c r="I92" s="64">
        <v>1821</v>
      </c>
      <c r="J92" s="64">
        <v>3395</v>
      </c>
      <c r="K92" s="64">
        <v>290965</v>
      </c>
    </row>
    <row r="93" spans="2:11" x14ac:dyDescent="0.45">
      <c r="B93" s="63">
        <v>55</v>
      </c>
      <c r="C93" s="64">
        <v>145</v>
      </c>
      <c r="D93" s="64">
        <v>66</v>
      </c>
      <c r="E93" s="64">
        <v>212</v>
      </c>
      <c r="F93" s="64">
        <v>299878</v>
      </c>
      <c r="G93" s="63">
        <v>75</v>
      </c>
      <c r="H93" s="64">
        <v>1031</v>
      </c>
      <c r="I93" s="64">
        <v>1202</v>
      </c>
      <c r="J93" s="64">
        <v>2240</v>
      </c>
      <c r="K93" s="64">
        <v>293205</v>
      </c>
    </row>
    <row r="94" spans="2:11" x14ac:dyDescent="0.45">
      <c r="B94" s="63">
        <v>54</v>
      </c>
      <c r="C94" s="64">
        <v>94</v>
      </c>
      <c r="D94" s="64">
        <v>53</v>
      </c>
      <c r="E94" s="64">
        <v>148</v>
      </c>
      <c r="F94" s="64">
        <v>300026</v>
      </c>
      <c r="G94" s="63">
        <v>74</v>
      </c>
      <c r="H94" s="64">
        <v>985</v>
      </c>
      <c r="I94" s="64">
        <v>1090</v>
      </c>
      <c r="J94" s="64">
        <v>2084</v>
      </c>
      <c r="K94" s="64">
        <v>295289</v>
      </c>
    </row>
    <row r="95" spans="2:11" x14ac:dyDescent="0.45">
      <c r="B95" s="63">
        <v>53</v>
      </c>
      <c r="C95" s="64">
        <v>94</v>
      </c>
      <c r="D95" s="64">
        <v>49</v>
      </c>
      <c r="E95" s="64">
        <v>144</v>
      </c>
      <c r="F95" s="64">
        <v>300170</v>
      </c>
      <c r="G95" s="63">
        <v>73</v>
      </c>
      <c r="H95" s="64">
        <v>687</v>
      </c>
      <c r="I95" s="64">
        <v>822</v>
      </c>
      <c r="J95" s="64">
        <v>1512</v>
      </c>
      <c r="K95" s="64">
        <v>296801</v>
      </c>
    </row>
    <row r="96" spans="2:11" x14ac:dyDescent="0.45">
      <c r="B96" s="63">
        <v>52</v>
      </c>
      <c r="C96" s="64">
        <v>51</v>
      </c>
      <c r="D96" s="64">
        <v>26</v>
      </c>
      <c r="E96" s="64">
        <v>77</v>
      </c>
      <c r="F96" s="64">
        <v>300247</v>
      </c>
      <c r="G96" s="63">
        <v>72</v>
      </c>
      <c r="H96" s="64">
        <v>374</v>
      </c>
      <c r="I96" s="64">
        <v>362</v>
      </c>
      <c r="J96" s="64">
        <v>737</v>
      </c>
      <c r="K96" s="64">
        <v>297538</v>
      </c>
    </row>
    <row r="97" spans="2:11" x14ac:dyDescent="0.45">
      <c r="B97" s="63">
        <v>51</v>
      </c>
      <c r="C97" s="64">
        <v>75</v>
      </c>
      <c r="D97" s="64">
        <v>33</v>
      </c>
      <c r="E97" s="64">
        <v>108</v>
      </c>
      <c r="F97" s="64">
        <v>300355</v>
      </c>
      <c r="G97" s="63">
        <v>71</v>
      </c>
      <c r="H97" s="64">
        <v>550</v>
      </c>
      <c r="I97" s="64">
        <v>538</v>
      </c>
      <c r="J97" s="64">
        <v>1090</v>
      </c>
      <c r="K97" s="64">
        <v>298628</v>
      </c>
    </row>
    <row r="98" spans="2:11" x14ac:dyDescent="0.45">
      <c r="B98" s="63">
        <v>50</v>
      </c>
      <c r="C98" s="64">
        <v>36</v>
      </c>
      <c r="D98" s="64">
        <v>17</v>
      </c>
      <c r="E98" s="64">
        <v>53</v>
      </c>
      <c r="F98" s="64">
        <v>300408</v>
      </c>
      <c r="G98" s="63">
        <v>70</v>
      </c>
      <c r="H98" s="64">
        <v>203</v>
      </c>
      <c r="I98" s="64">
        <v>175</v>
      </c>
      <c r="J98" s="64">
        <v>381</v>
      </c>
      <c r="K98" s="64">
        <v>299009</v>
      </c>
    </row>
    <row r="99" spans="2:11" x14ac:dyDescent="0.45">
      <c r="B99" s="63">
        <v>49</v>
      </c>
      <c r="C99" s="64">
        <v>160</v>
      </c>
      <c r="D99" s="64">
        <v>53</v>
      </c>
      <c r="E99" s="64">
        <v>213</v>
      </c>
      <c r="F99" s="64">
        <v>300621</v>
      </c>
      <c r="G99" s="63">
        <v>69</v>
      </c>
      <c r="H99" s="64">
        <v>304</v>
      </c>
      <c r="I99" s="64">
        <v>133</v>
      </c>
      <c r="J99" s="64">
        <v>440</v>
      </c>
      <c r="K99" s="64">
        <v>299449</v>
      </c>
    </row>
    <row r="100" spans="2:11" x14ac:dyDescent="0.45">
      <c r="B100" s="63">
        <v>48</v>
      </c>
      <c r="C100" s="64">
        <v>22</v>
      </c>
      <c r="D100" s="64">
        <v>11</v>
      </c>
      <c r="E100" s="64">
        <v>34</v>
      </c>
      <c r="F100" s="64">
        <v>300655</v>
      </c>
      <c r="G100" s="63">
        <v>68</v>
      </c>
      <c r="H100" s="64">
        <v>623</v>
      </c>
      <c r="I100" s="64">
        <v>342</v>
      </c>
      <c r="J100" s="64">
        <v>973</v>
      </c>
      <c r="K100" s="64">
        <v>300422</v>
      </c>
    </row>
    <row r="101" spans="2:11" x14ac:dyDescent="0.45">
      <c r="B101" s="63">
        <v>46</v>
      </c>
      <c r="C101" s="64">
        <v>355</v>
      </c>
      <c r="D101" s="64">
        <v>143</v>
      </c>
      <c r="E101" s="64">
        <v>502</v>
      </c>
      <c r="F101" s="64">
        <v>301157</v>
      </c>
      <c r="G101" s="65"/>
      <c r="H101" s="66"/>
      <c r="I101" s="66"/>
      <c r="J101" s="66"/>
      <c r="K101" s="66"/>
    </row>
    <row r="102" spans="2:11" ht="17.5" thickBot="1" x14ac:dyDescent="0.5">
      <c r="B102" s="63"/>
      <c r="C102" s="64"/>
      <c r="D102" s="64"/>
      <c r="E102" s="64"/>
      <c r="F102" s="64"/>
      <c r="G102" s="65"/>
      <c r="H102" s="66"/>
      <c r="I102" s="66"/>
      <c r="J102" s="66"/>
      <c r="K102" s="66"/>
    </row>
    <row r="103" spans="2:11" ht="17.5" thickBot="1" x14ac:dyDescent="0.5">
      <c r="B103" s="5"/>
      <c r="C103" s="6"/>
      <c r="D103" s="6"/>
      <c r="E103" s="10"/>
      <c r="F103" s="8"/>
    </row>
    <row r="104" spans="2:11" ht="17.5" thickBot="1" x14ac:dyDescent="0.5">
      <c r="B104" s="5"/>
      <c r="C104" s="6"/>
      <c r="D104" s="10"/>
      <c r="E104" s="10"/>
      <c r="F104" s="8"/>
    </row>
    <row r="105" spans="2:11" ht="17.5" thickBot="1" x14ac:dyDescent="0.5">
      <c r="B105" s="5"/>
      <c r="C105" s="6"/>
      <c r="D105" s="10"/>
      <c r="E105" s="10"/>
      <c r="F105" s="8"/>
    </row>
    <row r="106" spans="2:11" ht="17.5" thickBot="1" x14ac:dyDescent="0.5">
      <c r="B106" s="5"/>
      <c r="C106" s="10"/>
      <c r="D106" s="10"/>
      <c r="E106" s="10"/>
      <c r="F106" s="8"/>
    </row>
    <row r="107" spans="2:11" ht="17.5" thickBot="1" x14ac:dyDescent="0.5">
      <c r="B107" s="7"/>
      <c r="C107" s="12"/>
      <c r="D107" s="12"/>
      <c r="E107" s="12"/>
      <c r="F107" s="9"/>
    </row>
    <row r="108" spans="2:11" ht="17.5" thickBot="1" x14ac:dyDescent="0.5">
      <c r="B108" s="4"/>
      <c r="C108" s="11"/>
      <c r="D108" s="11"/>
      <c r="E108" s="11"/>
      <c r="F108" s="13"/>
    </row>
    <row r="109" spans="2:11" ht="17.5" thickBot="1" x14ac:dyDescent="0.5">
      <c r="B109" s="5"/>
      <c r="C109" s="10"/>
      <c r="D109" s="10"/>
      <c r="E109" s="10"/>
      <c r="F109" s="13"/>
    </row>
    <row r="110" spans="2:11" ht="17.5" thickBot="1" x14ac:dyDescent="0.5">
      <c r="B110" s="5"/>
      <c r="C110" s="10"/>
      <c r="D110" s="10"/>
      <c r="E110" s="10"/>
      <c r="F110" s="13"/>
    </row>
    <row r="111" spans="2:11" ht="17.5" thickBot="1" x14ac:dyDescent="0.5">
      <c r="B111" s="5"/>
      <c r="C111" s="10"/>
      <c r="D111" s="10"/>
      <c r="E111" s="10"/>
      <c r="F111" s="13"/>
    </row>
    <row r="112" spans="2:11" ht="17.5" thickBot="1" x14ac:dyDescent="0.5">
      <c r="B112" s="5"/>
      <c r="C112" s="10"/>
      <c r="D112" s="10"/>
      <c r="E112" s="10"/>
      <c r="F112" s="13"/>
    </row>
    <row r="113" spans="2:6" ht="17.5" thickBot="1" x14ac:dyDescent="0.5">
      <c r="B113" s="5"/>
      <c r="C113" s="10"/>
      <c r="D113" s="10"/>
      <c r="E113" s="10"/>
      <c r="F113" s="13"/>
    </row>
    <row r="114" spans="2:6" ht="17.5" thickBot="1" x14ac:dyDescent="0.5">
      <c r="B114" s="5"/>
      <c r="C114" s="10"/>
      <c r="D114" s="10"/>
      <c r="E114" s="10"/>
      <c r="F114" s="13"/>
    </row>
    <row r="115" spans="2:6" ht="17.5" thickBot="1" x14ac:dyDescent="0.5">
      <c r="B115" s="5"/>
      <c r="C115" s="10"/>
      <c r="D115" s="10"/>
      <c r="E115" s="10"/>
      <c r="F115" s="13"/>
    </row>
    <row r="116" spans="2:6" ht="17.5" thickBot="1" x14ac:dyDescent="0.5">
      <c r="B116" s="5"/>
      <c r="C116" s="10"/>
      <c r="D116" s="10"/>
      <c r="E116" s="10"/>
      <c r="F116" s="13"/>
    </row>
  </sheetData>
  <mergeCells count="2">
    <mergeCell ref="B3:E3"/>
    <mergeCell ref="G3:J3"/>
  </mergeCells>
  <phoneticPr fontId="1" type="noConversion"/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49F0-7DDB-49FB-9703-0B57D4E6D635}">
  <sheetPr>
    <tabColor rgb="FF00B0F0"/>
  </sheetPr>
  <dimension ref="A1:P42"/>
  <sheetViews>
    <sheetView tabSelected="1" zoomScale="70" zoomScaleNormal="70" workbookViewId="0">
      <selection activeCell="D8" sqref="D8:E8"/>
    </sheetView>
  </sheetViews>
  <sheetFormatPr defaultRowHeight="17" x14ac:dyDescent="0.45"/>
  <cols>
    <col min="1" max="1" width="8.6640625" style="17"/>
    <col min="2" max="2" width="17" style="59" customWidth="1"/>
    <col min="3" max="3" width="18.58203125" style="59" customWidth="1"/>
    <col min="4" max="4" width="9.58203125" style="59" customWidth="1"/>
    <col min="5" max="5" width="9.58203125" style="17" customWidth="1"/>
    <col min="6" max="6" width="8.6640625" style="17"/>
    <col min="7" max="7" width="12.33203125" style="17" customWidth="1"/>
    <col min="8" max="11" width="16.25" style="17" customWidth="1"/>
    <col min="12" max="16384" width="8.6640625" style="17"/>
  </cols>
  <sheetData>
    <row r="1" spans="1:13" ht="17.5" thickBot="1" x14ac:dyDescent="0.5">
      <c r="A1" s="15"/>
      <c r="B1" s="16"/>
      <c r="C1" s="16"/>
      <c r="D1" s="16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45">
      <c r="A2" s="15"/>
      <c r="B2" s="18" t="s">
        <v>13</v>
      </c>
      <c r="C2" s="104" t="s">
        <v>56</v>
      </c>
      <c r="D2" s="104"/>
      <c r="E2" s="105"/>
      <c r="F2" s="15"/>
      <c r="G2" s="15"/>
      <c r="H2" s="15"/>
      <c r="I2" s="15"/>
      <c r="J2" s="15"/>
      <c r="K2" s="15"/>
      <c r="L2" s="15"/>
      <c r="M2" s="15"/>
    </row>
    <row r="3" spans="1:13" ht="17.5" thickBot="1" x14ac:dyDescent="0.5">
      <c r="A3" s="15"/>
      <c r="B3" s="19" t="s">
        <v>14</v>
      </c>
      <c r="C3" s="106" t="s">
        <v>44</v>
      </c>
      <c r="D3" s="106"/>
      <c r="E3" s="107"/>
      <c r="F3" s="15"/>
      <c r="G3" s="15"/>
      <c r="H3" s="15"/>
      <c r="I3" s="15"/>
      <c r="J3" s="15"/>
      <c r="K3" s="15"/>
      <c r="L3" s="15"/>
      <c r="M3" s="15"/>
    </row>
    <row r="4" spans="1:13" ht="17.5" thickBot="1" x14ac:dyDescent="0.5">
      <c r="A4" s="15"/>
      <c r="B4" s="16"/>
      <c r="C4" s="16"/>
      <c r="D4" s="16"/>
      <c r="E4" s="15"/>
      <c r="F4" s="15"/>
      <c r="G4" s="15"/>
      <c r="H4" s="15"/>
      <c r="I4" s="20"/>
      <c r="J4" s="15"/>
      <c r="K4" s="15"/>
      <c r="L4" s="15"/>
      <c r="M4" s="15"/>
    </row>
    <row r="5" spans="1:13" ht="17" customHeight="1" x14ac:dyDescent="0.45">
      <c r="A5" s="15"/>
      <c r="B5" s="76" t="s">
        <v>37</v>
      </c>
      <c r="C5" s="77"/>
      <c r="D5" s="77"/>
      <c r="E5" s="78"/>
      <c r="F5" s="21"/>
      <c r="G5" s="89" t="s">
        <v>40</v>
      </c>
      <c r="H5" s="90"/>
      <c r="I5" s="91"/>
      <c r="J5" s="15"/>
      <c r="K5" s="15"/>
      <c r="L5" s="15"/>
      <c r="M5" s="15"/>
    </row>
    <row r="6" spans="1:13" ht="17.5" customHeight="1" thickBot="1" x14ac:dyDescent="0.5">
      <c r="A6" s="15"/>
      <c r="B6" s="79"/>
      <c r="C6" s="80"/>
      <c r="D6" s="80"/>
      <c r="E6" s="81"/>
      <c r="F6" s="21"/>
      <c r="G6" s="92"/>
      <c r="H6" s="93"/>
      <c r="I6" s="94"/>
      <c r="J6" s="15"/>
      <c r="K6" s="15"/>
      <c r="L6" s="15"/>
      <c r="M6" s="15"/>
    </row>
    <row r="7" spans="1:13" x14ac:dyDescent="0.45">
      <c r="A7" s="15"/>
      <c r="B7" s="22" t="s">
        <v>8</v>
      </c>
      <c r="C7" s="23" t="s">
        <v>26</v>
      </c>
      <c r="D7" s="85" t="s">
        <v>27</v>
      </c>
      <c r="E7" s="86"/>
      <c r="F7" s="15"/>
      <c r="G7" s="22" t="s">
        <v>8</v>
      </c>
      <c r="H7" s="23" t="s">
        <v>6</v>
      </c>
      <c r="I7" s="24" t="s">
        <v>27</v>
      </c>
      <c r="J7" s="15"/>
      <c r="K7" s="15"/>
      <c r="L7" s="15"/>
      <c r="M7" s="15"/>
    </row>
    <row r="8" spans="1:13" x14ac:dyDescent="0.45">
      <c r="A8" s="15"/>
      <c r="B8" s="25" t="s">
        <v>11</v>
      </c>
      <c r="C8" s="69">
        <v>76</v>
      </c>
      <c r="D8" s="87">
        <v>24</v>
      </c>
      <c r="E8" s="88"/>
      <c r="F8" s="15"/>
      <c r="G8" s="25" t="s">
        <v>11</v>
      </c>
      <c r="H8" s="69">
        <v>139</v>
      </c>
      <c r="I8" s="70">
        <v>24</v>
      </c>
      <c r="J8" s="15"/>
      <c r="K8" s="15"/>
      <c r="L8" s="15"/>
      <c r="M8" s="15"/>
    </row>
    <row r="9" spans="1:13" ht="17.5" thickBot="1" x14ac:dyDescent="0.5">
      <c r="A9" s="15"/>
      <c r="B9" s="26" t="s">
        <v>36</v>
      </c>
      <c r="C9" s="67">
        <v>74</v>
      </c>
      <c r="D9" s="108">
        <v>26</v>
      </c>
      <c r="E9" s="109"/>
      <c r="F9" s="15"/>
      <c r="G9" s="26" t="s">
        <v>36</v>
      </c>
      <c r="H9" s="67">
        <v>158</v>
      </c>
      <c r="I9" s="68">
        <v>26</v>
      </c>
      <c r="J9" s="15"/>
      <c r="K9" s="15"/>
      <c r="L9" s="15"/>
      <c r="M9" s="15"/>
    </row>
    <row r="10" spans="1:13" ht="18" thickBot="1" x14ac:dyDescent="0.5">
      <c r="A10" s="15"/>
      <c r="B10" s="82" t="s">
        <v>33</v>
      </c>
      <c r="C10" s="83"/>
      <c r="D10" s="83"/>
      <c r="E10" s="84"/>
      <c r="F10" s="15"/>
      <c r="G10" s="95" t="s">
        <v>42</v>
      </c>
      <c r="H10" s="96"/>
      <c r="I10" s="97"/>
      <c r="J10" s="15"/>
      <c r="K10" s="15"/>
      <c r="L10" s="15"/>
      <c r="M10" s="15"/>
    </row>
    <row r="11" spans="1:13" x14ac:dyDescent="0.45">
      <c r="A11" s="15"/>
      <c r="B11" s="22" t="s">
        <v>25</v>
      </c>
      <c r="C11" s="23" t="s">
        <v>6</v>
      </c>
      <c r="D11" s="23" t="s">
        <v>4</v>
      </c>
      <c r="E11" s="24" t="s">
        <v>5</v>
      </c>
      <c r="F11" s="15"/>
      <c r="G11" s="22" t="s">
        <v>25</v>
      </c>
      <c r="H11" s="102" t="s">
        <v>41</v>
      </c>
      <c r="I11" s="103"/>
      <c r="J11" s="15"/>
      <c r="K11" s="15"/>
      <c r="L11" s="15"/>
      <c r="M11" s="15"/>
    </row>
    <row r="12" spans="1:13" x14ac:dyDescent="0.45">
      <c r="A12" s="15"/>
      <c r="B12" s="25" t="s">
        <v>28</v>
      </c>
      <c r="C12" s="27">
        <f>IF(OR($C$8&gt;76, $C$8&lt;0, $C$8=75, $C$8=1, $D$8&gt;24, $D$8&lt;0, $D$8=23, $D$8=1), "원점수 입력 오류", ROUND($C$8*$C$21+$D$8*$C$22+$C$24,0))</f>
        <v>139</v>
      </c>
      <c r="D12" s="28">
        <f>VLOOKUP($C12, '국어 백분위 표'!$B$7:$D$118, 3, FALSE)</f>
        <v>99.18</v>
      </c>
      <c r="E12" s="29">
        <f>VLOOKUP($C12, '국어 백분위 표'!$B$7:$D$118, 2, FALSE)</f>
        <v>1</v>
      </c>
      <c r="F12" s="15"/>
      <c r="G12" s="25" t="s">
        <v>28</v>
      </c>
      <c r="H12" s="100">
        <f>IF(AND($M$36="불가능", $N$36="불가능"), "가능한 케이스 없음", IF(OR(M36="불가능", N36="불가능"), MIN(M36, N36), IF(M36=N36, M36, M36&amp;" 또는 "&amp;N36)))</f>
        <v>100</v>
      </c>
      <c r="I12" s="101"/>
      <c r="J12" s="15"/>
      <c r="K12" s="15"/>
      <c r="L12" s="15"/>
      <c r="M12" s="15"/>
    </row>
    <row r="13" spans="1:13" x14ac:dyDescent="0.45">
      <c r="A13" s="15"/>
      <c r="B13" s="25" t="s">
        <v>30</v>
      </c>
      <c r="C13" s="27">
        <f>IF(OR($C$8&gt;76, $C$8&lt;0, $C$8=75, $C$8=1, $D$8&gt;24, $D$8&lt;0, $D$8=23, $D$8=1), "원점수 입력 오류", ROUND($C$8*$C$21+$D$8*$C$23+$C$25,0))</f>
        <v>144</v>
      </c>
      <c r="D13" s="28">
        <f>VLOOKUP($C13, '국어 백분위 표'!$B$7:$D$118, 3, FALSE)</f>
        <v>99.93</v>
      </c>
      <c r="E13" s="29">
        <f>VLOOKUP($C13, '국어 백분위 표'!$B$7:$D$118, 2, FALSE)</f>
        <v>1</v>
      </c>
      <c r="F13" s="15"/>
      <c r="G13" s="25" t="s">
        <v>30</v>
      </c>
      <c r="H13" s="100">
        <f>IF(AND(M37="불가능", N37="불가능"), "가능한 케이스 없음", IF(OR(M37="불가능", N37="불가능"), MIN(M37, N37), IF(M37=N37, M37, M37&amp;" 또는 "&amp;N37)))</f>
        <v>95</v>
      </c>
      <c r="I13" s="101"/>
      <c r="J13" s="15"/>
      <c r="K13" s="15"/>
      <c r="L13" s="15"/>
      <c r="M13" s="15"/>
    </row>
    <row r="14" spans="1:13" x14ac:dyDescent="0.45">
      <c r="A14" s="15"/>
      <c r="B14" s="25" t="s">
        <v>29</v>
      </c>
      <c r="C14" s="27">
        <f>IF(OR($C$9&gt;74, $C$9&lt;0, $C$9=73, $C$9=1, $D$9&gt;26, $D$9&lt;0, $D$9=25, $D$9=1), "원점수 입력 오류", ROUND($C$9*$C$27+$D$9*$C$28+$C$31,0))</f>
        <v>158</v>
      </c>
      <c r="D14" s="28">
        <f>VLOOKUP($C14, '수학 백분위 표'!$B$6:$D$117, 3, FALSE)</f>
        <v>99.76</v>
      </c>
      <c r="E14" s="29">
        <f>VLOOKUP($C14, '수학 백분위 표'!$B$7:$D$118, 2, FALSE)</f>
        <v>1</v>
      </c>
      <c r="F14" s="15"/>
      <c r="G14" s="25" t="s">
        <v>29</v>
      </c>
      <c r="H14" s="100">
        <f>IF(AND(M38="불가능", N38="불가능"), "가능한 케이스 없음", IF(OR(M38="불가능", N38="불가능"), MIN(M38, N38), IF(M38=N38, M38, M38&amp;" 또는 "&amp;N38)))</f>
        <v>100</v>
      </c>
      <c r="I14" s="101"/>
      <c r="J14" s="15"/>
      <c r="K14" s="15"/>
      <c r="L14" s="15"/>
      <c r="M14" s="15"/>
    </row>
    <row r="15" spans="1:13" x14ac:dyDescent="0.45">
      <c r="A15" s="15"/>
      <c r="B15" s="25" t="s">
        <v>38</v>
      </c>
      <c r="C15" s="27">
        <f>IF(OR($C$9&gt;74, $C$9&lt;0, $C$9=73, $C$9=1, $D$9&gt;26, $D$9&lt;0, $D$9=25, $D$9=1), "원점수 입력 오류", ROUND($C$9*$C$27+$D$9*$C$29+$C$32,0))</f>
        <v>164</v>
      </c>
      <c r="D15" s="28">
        <f>VLOOKUP($C15, '수학 백분위 표'!$B$6:$D$117, 3, FALSE)</f>
        <v>99.97</v>
      </c>
      <c r="E15" s="29">
        <f>VLOOKUP($C15, '수학 백분위 표'!$B$6:$D$118, 2, FALSE)</f>
        <v>1</v>
      </c>
      <c r="F15" s="15"/>
      <c r="G15" s="25" t="s">
        <v>38</v>
      </c>
      <c r="H15" s="100">
        <f>IF(AND(M39="불가능", N39="불가능"), "가능한 케이스 없음", IF(OR(M39="불가능", N39="불가능"), MIN(M39, N39), IF(M39=N39, M39, M39&amp;" 또는 "&amp;N39)))</f>
        <v>94</v>
      </c>
      <c r="I15" s="101"/>
      <c r="J15" s="15"/>
      <c r="K15" s="15"/>
      <c r="L15" s="15"/>
      <c r="M15" s="15"/>
    </row>
    <row r="16" spans="1:13" ht="17.5" thickBot="1" x14ac:dyDescent="0.5">
      <c r="A16" s="15"/>
      <c r="B16" s="26" t="s">
        <v>39</v>
      </c>
      <c r="C16" s="30">
        <f>IF(OR($C$9&gt;74, $C$9&lt;0, $C$9=73, $C$9=1, $D$9&gt;26, $D$9&lt;0, $D$9=25, $D$9=1), "원점수 입력 오류", ROUND($C$9*$C$27+$D$9*$C$30+$C$33,0))</f>
        <v>165</v>
      </c>
      <c r="D16" s="31">
        <f>VLOOKUP($C16, '수학 백분위 표'!$B$6:$D$117, 3, FALSE)</f>
        <v>100</v>
      </c>
      <c r="E16" s="32">
        <f>VLOOKUP($C16, '수학 백분위 표'!$B$6:$D$118, 2, FALSE)</f>
        <v>1</v>
      </c>
      <c r="F16" s="15"/>
      <c r="G16" s="26" t="s">
        <v>39</v>
      </c>
      <c r="H16" s="98">
        <f>IF(AND(M40="불가능", N40="불가능"), "가능한 케이스 없음", IF(OR(M40="불가능", N40="불가능"), MIN(M40, N40), IF(M40=N40, M40, M40&amp;" 또는 "&amp;N40)))</f>
        <v>93</v>
      </c>
      <c r="I16" s="99"/>
      <c r="J16" s="15"/>
      <c r="K16" s="15"/>
      <c r="L16" s="15"/>
    </row>
    <row r="17" spans="1:16" x14ac:dyDescent="0.45">
      <c r="A17" s="15"/>
      <c r="B17" s="16"/>
      <c r="C17" s="16"/>
      <c r="D17" s="16"/>
      <c r="E17" s="15"/>
      <c r="F17" s="15"/>
      <c r="G17" s="15"/>
      <c r="H17" s="15"/>
      <c r="I17" s="15"/>
      <c r="J17" s="15"/>
      <c r="K17" s="15"/>
      <c r="L17" s="15"/>
      <c r="M17" s="15"/>
    </row>
    <row r="18" spans="1:16" x14ac:dyDescent="0.45">
      <c r="A18" s="15"/>
      <c r="B18" s="16"/>
      <c r="C18" s="16"/>
      <c r="D18" s="16"/>
      <c r="E18" s="15"/>
      <c r="F18" s="15"/>
      <c r="G18" s="15"/>
      <c r="H18" s="15"/>
      <c r="I18" s="15"/>
      <c r="J18" s="15"/>
      <c r="K18" s="15"/>
      <c r="L18" s="15"/>
      <c r="M18" s="15"/>
    </row>
    <row r="19" spans="1:16" x14ac:dyDescent="0.45">
      <c r="A19" s="15"/>
      <c r="B19" s="16"/>
      <c r="C19" s="16"/>
      <c r="D19" s="16"/>
      <c r="E19" s="15"/>
      <c r="F19" s="15"/>
      <c r="G19" s="15"/>
      <c r="H19" s="15"/>
      <c r="I19" s="15"/>
      <c r="J19" s="15"/>
      <c r="K19" s="15"/>
      <c r="L19" s="15"/>
      <c r="M19" s="15"/>
    </row>
    <row r="20" spans="1:16" ht="17.5" thickBot="1" x14ac:dyDescent="0.5">
      <c r="A20" s="15"/>
      <c r="B20" s="16"/>
      <c r="C20" s="16"/>
      <c r="D20" s="16"/>
      <c r="E20" s="15"/>
      <c r="F20" s="15"/>
      <c r="G20" s="15"/>
      <c r="H20" s="15"/>
      <c r="I20" s="15"/>
      <c r="J20" s="15"/>
      <c r="K20" s="15"/>
      <c r="L20" s="15"/>
      <c r="M20" s="15"/>
    </row>
    <row r="21" spans="1:16" ht="17.5" thickBot="1" x14ac:dyDescent="0.5">
      <c r="A21" s="15"/>
      <c r="B21" s="33" t="s">
        <v>35</v>
      </c>
      <c r="C21" s="71">
        <v>1.0109999999999999</v>
      </c>
      <c r="D21" s="16"/>
      <c r="E21" s="15"/>
      <c r="F21" s="15"/>
      <c r="G21" s="110" t="s">
        <v>52</v>
      </c>
      <c r="H21" s="111"/>
      <c r="I21" s="111"/>
      <c r="J21" s="112"/>
      <c r="K21" s="15"/>
      <c r="L21" s="15"/>
      <c r="M21" s="15"/>
    </row>
    <row r="22" spans="1:16" x14ac:dyDescent="0.45">
      <c r="A22" s="15"/>
      <c r="B22" s="35" t="s">
        <v>15</v>
      </c>
      <c r="C22" s="14">
        <v>0.66500000000000004</v>
      </c>
      <c r="D22" s="16"/>
      <c r="E22" s="15"/>
      <c r="F22" s="15"/>
      <c r="G22" s="37"/>
      <c r="H22" s="38" t="s">
        <v>28</v>
      </c>
      <c r="I22" s="38" t="s">
        <v>30</v>
      </c>
      <c r="J22" s="39" t="s">
        <v>46</v>
      </c>
      <c r="K22" s="15"/>
      <c r="L22" s="15"/>
      <c r="M22" s="15"/>
    </row>
    <row r="23" spans="1:16" x14ac:dyDescent="0.45">
      <c r="A23" s="15"/>
      <c r="B23" s="35" t="s">
        <v>16</v>
      </c>
      <c r="C23" s="14">
        <v>0.80100000000000005</v>
      </c>
      <c r="D23" s="16"/>
      <c r="E23" s="15"/>
      <c r="F23" s="15"/>
      <c r="G23" s="40" t="s">
        <v>51</v>
      </c>
      <c r="H23" s="41">
        <v>196795</v>
      </c>
      <c r="I23" s="41">
        <v>104362</v>
      </c>
      <c r="J23" s="42">
        <f>H23+I23</f>
        <v>301157</v>
      </c>
      <c r="K23" s="43"/>
      <c r="L23" s="43"/>
      <c r="M23" s="15"/>
    </row>
    <row r="24" spans="1:16" x14ac:dyDescent="0.45">
      <c r="A24" s="15"/>
      <c r="B24" s="35" t="s">
        <v>17</v>
      </c>
      <c r="C24" s="14">
        <v>46.2</v>
      </c>
      <c r="D24" s="16"/>
      <c r="E24" s="15"/>
      <c r="F24" s="15"/>
      <c r="G24" s="44" t="s">
        <v>48</v>
      </c>
      <c r="H24" s="45">
        <v>39.94</v>
      </c>
      <c r="I24" s="45">
        <v>46.21</v>
      </c>
      <c r="J24" s="46">
        <f>(H24*$H$23+I24*$I$23)/$J$23</f>
        <v>42.112786088319382</v>
      </c>
      <c r="K24" s="43"/>
      <c r="L24" s="43"/>
      <c r="M24" s="15"/>
    </row>
    <row r="25" spans="1:16" ht="17.5" thickBot="1" x14ac:dyDescent="0.5">
      <c r="A25" s="15"/>
      <c r="B25" s="47" t="s">
        <v>18</v>
      </c>
      <c r="C25" s="72">
        <v>47.7</v>
      </c>
      <c r="D25" s="16"/>
      <c r="E25" s="15"/>
      <c r="F25" s="15"/>
      <c r="G25" s="44" t="s">
        <v>49</v>
      </c>
      <c r="H25" s="45">
        <f>H26-H24</f>
        <v>15.969999999999999</v>
      </c>
      <c r="I25" s="45">
        <f>I26-I24</f>
        <v>13.769999999999996</v>
      </c>
      <c r="J25" s="46">
        <f>(H25*$H$23+I25*$I$23)/$J$23</f>
        <v>15.207618916379163</v>
      </c>
      <c r="K25" s="43"/>
      <c r="L25" s="43"/>
      <c r="M25" s="15"/>
    </row>
    <row r="26" spans="1:16" ht="17.5" thickBot="1" x14ac:dyDescent="0.5">
      <c r="A26" s="15"/>
      <c r="B26" s="15"/>
      <c r="C26" s="15"/>
      <c r="D26" s="16"/>
      <c r="E26" s="15"/>
      <c r="F26" s="49"/>
      <c r="G26" s="50" t="s">
        <v>50</v>
      </c>
      <c r="H26" s="51">
        <v>55.91</v>
      </c>
      <c r="I26" s="51">
        <v>59.98</v>
      </c>
      <c r="J26" s="52">
        <f>(H26*$H$23+I26*$I$23)/$J$23</f>
        <v>57.32040500469855</v>
      </c>
      <c r="K26" s="49"/>
      <c r="L26" s="49"/>
      <c r="M26" s="49"/>
      <c r="N26" s="53"/>
      <c r="O26" s="53"/>
    </row>
    <row r="27" spans="1:16" ht="17.5" thickBot="1" x14ac:dyDescent="0.5">
      <c r="A27" s="15"/>
      <c r="B27" s="33" t="s">
        <v>45</v>
      </c>
      <c r="C27" s="34">
        <v>0.96</v>
      </c>
      <c r="D27" s="16"/>
      <c r="E27" s="15"/>
      <c r="F27" s="49"/>
      <c r="G27" s="49"/>
      <c r="H27" s="49"/>
      <c r="I27" s="49"/>
      <c r="J27" s="49"/>
      <c r="K27" s="49"/>
      <c r="L27" s="49"/>
      <c r="M27" s="49"/>
      <c r="N27" s="53"/>
      <c r="O27" s="53"/>
    </row>
    <row r="28" spans="1:16" ht="17.5" thickBot="1" x14ac:dyDescent="0.5">
      <c r="A28" s="15"/>
      <c r="B28" s="35" t="s">
        <v>21</v>
      </c>
      <c r="C28" s="36">
        <v>0.753</v>
      </c>
      <c r="D28" s="16"/>
      <c r="E28" s="15"/>
      <c r="F28" s="49"/>
      <c r="G28" s="110" t="s">
        <v>53</v>
      </c>
      <c r="H28" s="111"/>
      <c r="I28" s="111"/>
      <c r="J28" s="111"/>
      <c r="K28" s="112"/>
      <c r="L28" s="15"/>
      <c r="M28" s="15"/>
      <c r="O28" s="53"/>
    </row>
    <row r="29" spans="1:16" x14ac:dyDescent="0.45">
      <c r="A29" s="15"/>
      <c r="B29" s="35" t="s">
        <v>22</v>
      </c>
      <c r="C29" s="36">
        <v>0.92300000000000004</v>
      </c>
      <c r="D29" s="16"/>
      <c r="E29" s="15"/>
      <c r="F29" s="49"/>
      <c r="G29" s="54"/>
      <c r="H29" s="55" t="s">
        <v>29</v>
      </c>
      <c r="I29" s="55" t="s">
        <v>54</v>
      </c>
      <c r="J29" s="55" t="s">
        <v>55</v>
      </c>
      <c r="K29" s="56" t="s">
        <v>46</v>
      </c>
      <c r="L29" s="15"/>
      <c r="M29" s="15"/>
      <c r="P29" s="53"/>
    </row>
    <row r="30" spans="1:16" x14ac:dyDescent="0.45">
      <c r="A30" s="15"/>
      <c r="B30" s="35" t="s">
        <v>19</v>
      </c>
      <c r="C30" s="36">
        <v>0.96699999999999997</v>
      </c>
      <c r="D30" s="16"/>
      <c r="E30" s="15"/>
      <c r="F30" s="49"/>
      <c r="G30" s="44" t="s">
        <v>51</v>
      </c>
      <c r="H30" s="41">
        <v>170622</v>
      </c>
      <c r="I30" s="41">
        <v>117397</v>
      </c>
      <c r="J30" s="41">
        <v>12403</v>
      </c>
      <c r="K30" s="57">
        <f>H30+I30+J30</f>
        <v>300422</v>
      </c>
      <c r="L30" s="15"/>
      <c r="M30" s="15"/>
      <c r="P30" s="53"/>
    </row>
    <row r="31" spans="1:16" x14ac:dyDescent="0.45">
      <c r="A31" s="15"/>
      <c r="B31" s="35" t="s">
        <v>20</v>
      </c>
      <c r="C31" s="36">
        <v>67.7</v>
      </c>
      <c r="D31" s="16"/>
      <c r="E31" s="15"/>
      <c r="F31" s="49"/>
      <c r="G31" s="44" t="s">
        <v>48</v>
      </c>
      <c r="H31" s="45">
        <v>18.45</v>
      </c>
      <c r="I31" s="45">
        <v>34.35</v>
      </c>
      <c r="J31" s="45">
        <v>25.05</v>
      </c>
      <c r="K31" s="46">
        <f>(H31*$H$30+I31*$I$30+J31*$J$30)/$K$30</f>
        <v>24.935783664312201</v>
      </c>
      <c r="L31" s="15"/>
      <c r="M31" s="15"/>
      <c r="P31" s="53"/>
    </row>
    <row r="32" spans="1:16" x14ac:dyDescent="0.45">
      <c r="A32" s="15"/>
      <c r="B32" s="35" t="s">
        <v>23</v>
      </c>
      <c r="C32" s="36">
        <v>69</v>
      </c>
      <c r="D32" s="16"/>
      <c r="E32" s="15"/>
      <c r="F32" s="49"/>
      <c r="G32" s="44" t="s">
        <v>49</v>
      </c>
      <c r="H32" s="45">
        <f>H33-H31</f>
        <v>8.1000000000000014</v>
      </c>
      <c r="I32" s="45">
        <f>I33-I31</f>
        <v>11.089999999999996</v>
      </c>
      <c r="J32" s="45">
        <f>J33-J31</f>
        <v>7.7499999999999964</v>
      </c>
      <c r="K32" s="46">
        <f>(H32*$H$30+I32*$I$30+J32*$J$30)/$K$30</f>
        <v>9.2539633582094503</v>
      </c>
      <c r="L32" s="15"/>
      <c r="M32" s="15"/>
      <c r="P32" s="53"/>
    </row>
    <row r="33" spans="1:16" ht="17.5" thickBot="1" x14ac:dyDescent="0.5">
      <c r="A33" s="15"/>
      <c r="B33" s="47" t="s">
        <v>24</v>
      </c>
      <c r="C33" s="48">
        <v>68.599999999999994</v>
      </c>
      <c r="D33" s="16"/>
      <c r="E33" s="15"/>
      <c r="F33" s="49"/>
      <c r="G33" s="50" t="s">
        <v>50</v>
      </c>
      <c r="H33" s="51">
        <v>26.55</v>
      </c>
      <c r="I33" s="51">
        <v>45.44</v>
      </c>
      <c r="J33" s="51">
        <v>32.799999999999997</v>
      </c>
      <c r="K33" s="52">
        <f>(H33*$H$30+I33*$I$30+J33*$J$30)/$K$30</f>
        <v>34.189747022521658</v>
      </c>
      <c r="L33" s="15"/>
      <c r="M33" s="15"/>
      <c r="P33" s="53"/>
    </row>
    <row r="34" spans="1:16" x14ac:dyDescent="0.45">
      <c r="A34" s="15"/>
      <c r="B34" s="16"/>
      <c r="C34" s="16"/>
      <c r="D34" s="16"/>
      <c r="E34" s="15"/>
      <c r="F34" s="49"/>
      <c r="G34" s="49"/>
      <c r="H34" s="49"/>
      <c r="I34" s="49"/>
      <c r="J34" s="49"/>
      <c r="K34" s="15"/>
      <c r="L34" s="15"/>
      <c r="M34" s="15"/>
      <c r="O34" s="53"/>
    </row>
    <row r="35" spans="1:16" x14ac:dyDescent="0.45">
      <c r="A35" s="15"/>
      <c r="B35" s="16"/>
      <c r="C35" s="16"/>
      <c r="D35" s="16"/>
      <c r="E35" s="15"/>
      <c r="F35" s="49"/>
      <c r="G35" s="49"/>
      <c r="H35" s="49"/>
      <c r="I35" s="49"/>
      <c r="J35" s="49"/>
      <c r="K35" s="15"/>
      <c r="L35" s="15"/>
      <c r="M35" s="15"/>
      <c r="N35" s="58"/>
      <c r="O35" s="53"/>
    </row>
    <row r="36" spans="1:16" x14ac:dyDescent="0.45">
      <c r="F36" s="60"/>
      <c r="G36" s="61">
        <f>($H$8-0.5-$I$8*$C$22-$C$24)/$C$21</f>
        <v>75.509396636993074</v>
      </c>
      <c r="H36" s="61">
        <f>($H$8+0.499-$I$8*$C$22-$C$24)/$C$21</f>
        <v>76.497527200791282</v>
      </c>
      <c r="I36" s="62">
        <f>ROUNDUP(G36, 0)</f>
        <v>76</v>
      </c>
      <c r="J36" s="62">
        <f>ROUNDDOWN(H36, 0)</f>
        <v>76</v>
      </c>
      <c r="K36" s="61">
        <f>ROUNDUP(G36, 0)+$I$8</f>
        <v>100</v>
      </c>
      <c r="L36" s="61">
        <f>ROUNDDOWN(H36, 0)+$I$8</f>
        <v>100</v>
      </c>
      <c r="M36" s="61">
        <f>IF(OR($I36&gt;76, $J36&lt;0, AND($I36=75, $J36=75), AND($I36=1, $J36=1), $I36&gt;$J36, K36&gt;100, K36=99, K36=1, K36&lt;0, $I$8&gt;24, $I$8=23, $I$8=1, $I$8&lt;0), "불가능", K36)</f>
        <v>100</v>
      </c>
      <c r="N36" s="61">
        <f>IF(OR($I36&gt;76, $J36&lt;0, AND($I36=75, $J36=75), AND($I36=1, $J36=1), $I36&gt;$J36, L36&gt;100, L36=99, L36=1, L36&lt;0, $I$8&gt;24, $I$8=23, $I$8=1, $I$8&lt;0), "불가능", L36)</f>
        <v>100</v>
      </c>
      <c r="O36" s="53"/>
    </row>
    <row r="37" spans="1:16" x14ac:dyDescent="0.45">
      <c r="F37" s="60"/>
      <c r="G37" s="61">
        <f>($H$8-0.5-$I$8*$C$23-$C$25)/$C$21</f>
        <v>70.797230464886255</v>
      </c>
      <c r="H37" s="61">
        <f>($H$8+0.499-$I$8*$C$23-$C$25)/$C$21</f>
        <v>71.785361028684463</v>
      </c>
      <c r="I37" s="62">
        <f>ROUNDUP(G37, 0)</f>
        <v>71</v>
      </c>
      <c r="J37" s="62">
        <f>ROUNDDOWN(H37, 0)</f>
        <v>71</v>
      </c>
      <c r="K37" s="61">
        <f>ROUNDUP(G37, 0)+$I$8</f>
        <v>95</v>
      </c>
      <c r="L37" s="61">
        <f>ROUNDDOWN(H37, 0)+$I$8</f>
        <v>95</v>
      </c>
      <c r="M37" s="61">
        <f>IF(OR($I37&gt;76, $J37&lt;0, AND($I37=75, $J37=75), AND($I37=1, $J37=1), $I37&gt;$J37, K37&gt;100, K37=99, K37=1, K37&lt;0, $I$8&gt;24, $I$8=23, $I$8=1, $I$8&lt;0), "불가능", K37)</f>
        <v>95</v>
      </c>
      <c r="N37" s="61">
        <f>IF(OR($I37&gt;76, $J37&lt;0, AND($I37=75, $J37=75), AND($I37=1, $J37=1), $I37&gt;$J37, L37&gt;100, L37=99, L37=1, L37&lt;0, $I$8&gt;24, $I$8=23, $I$8=1, $I$8&lt;0), "불가능", L37)</f>
        <v>95</v>
      </c>
      <c r="O37" s="53"/>
    </row>
    <row r="38" spans="1:16" x14ac:dyDescent="0.45">
      <c r="F38" s="60"/>
      <c r="G38" s="61">
        <f>($H$9-0.5-$I$9*$C$28-$C$31)/$C$27</f>
        <v>73.14791666666666</v>
      </c>
      <c r="H38" s="61">
        <f>($H$9+0.499-$I$9*$C$28-$C$31)/$C$27</f>
        <v>74.188541666666652</v>
      </c>
      <c r="I38" s="62">
        <f>ROUNDUP(G38, 0)</f>
        <v>74</v>
      </c>
      <c r="J38" s="62">
        <f>ROUNDDOWN(H38, 0)</f>
        <v>74</v>
      </c>
      <c r="K38" s="61">
        <f>ROUNDUP(G38, 0)+$I$9</f>
        <v>100</v>
      </c>
      <c r="L38" s="61">
        <f>ROUNDDOWN(H38, 0)+$I$9</f>
        <v>100</v>
      </c>
      <c r="M38" s="61">
        <f t="shared" ref="M38:N40" si="0">IF(OR($I38&gt;74, $J38&lt;0, AND($I38=73, $J38=73), AND($I38=1, $J38=1), $I38&gt;$J38, K38&gt;100, K38=99, K38=1, K38&lt;0, $I$9&gt;26, $I$9=25, $I$9=1, $I$9&lt;0), "불가능", K38)</f>
        <v>100</v>
      </c>
      <c r="N38" s="61">
        <f t="shared" si="0"/>
        <v>100</v>
      </c>
      <c r="O38" s="53"/>
    </row>
    <row r="39" spans="1:16" x14ac:dyDescent="0.45">
      <c r="F39" s="60"/>
      <c r="G39" s="61">
        <f>($H$9-0.5-$I$9*$C$29-$C$32)/$C$27</f>
        <v>67.189583333333346</v>
      </c>
      <c r="H39" s="61">
        <f>($H$9+0.499-$I$9*$C$29-$C$32)/$C$27</f>
        <v>68.230208333333337</v>
      </c>
      <c r="I39" s="62">
        <f>ROUNDUP(G39, 0)</f>
        <v>68</v>
      </c>
      <c r="J39" s="62">
        <f>ROUNDDOWN(H39, 0)</f>
        <v>68</v>
      </c>
      <c r="K39" s="61">
        <f>ROUNDUP(G39, 0)+$I$9</f>
        <v>94</v>
      </c>
      <c r="L39" s="61">
        <f>ROUNDDOWN(H39, 0)+$I$9</f>
        <v>94</v>
      </c>
      <c r="M39" s="61">
        <f t="shared" si="0"/>
        <v>94</v>
      </c>
      <c r="N39" s="61">
        <f t="shared" si="0"/>
        <v>94</v>
      </c>
      <c r="O39" s="53"/>
    </row>
    <row r="40" spans="1:16" x14ac:dyDescent="0.45">
      <c r="F40" s="58"/>
      <c r="G40" s="61">
        <f>($H$9-0.5-$I$9*$C$30-$C$33)/$C$27</f>
        <v>66.41458333333334</v>
      </c>
      <c r="H40" s="61">
        <f>($H$9+0.499-$I$9*$C$30-$C$33)/$C$27</f>
        <v>67.455208333333346</v>
      </c>
      <c r="I40" s="62">
        <f>ROUNDUP(G40, 0)</f>
        <v>67</v>
      </c>
      <c r="J40" s="62">
        <f>ROUNDDOWN(H40, 0)</f>
        <v>67</v>
      </c>
      <c r="K40" s="61">
        <f>ROUNDUP(G40, 0)+$I$9</f>
        <v>93</v>
      </c>
      <c r="L40" s="61">
        <f>ROUNDDOWN(H40, 0)+$I$9</f>
        <v>93</v>
      </c>
      <c r="M40" s="61">
        <f t="shared" si="0"/>
        <v>93</v>
      </c>
      <c r="N40" s="61">
        <f t="shared" si="0"/>
        <v>93</v>
      </c>
    </row>
    <row r="41" spans="1:16" x14ac:dyDescent="0.45">
      <c r="F41" s="58"/>
      <c r="G41" s="58"/>
      <c r="H41" s="58"/>
      <c r="I41" s="58"/>
      <c r="J41" s="58"/>
      <c r="K41" s="58"/>
      <c r="L41" s="58"/>
      <c r="M41" s="58"/>
      <c r="N41" s="58"/>
    </row>
    <row r="42" spans="1:16" x14ac:dyDescent="0.45">
      <c r="F42" s="58"/>
      <c r="G42" s="58"/>
      <c r="H42" s="58"/>
      <c r="I42" s="58"/>
      <c r="J42" s="58"/>
      <c r="K42" s="58"/>
      <c r="L42" s="58"/>
      <c r="M42" s="58"/>
      <c r="N42" s="58"/>
    </row>
  </sheetData>
  <sheetProtection algorithmName="SHA-512" hashValue="UK6wESP4uw3qeLx/Q8KzVQE8WIaA/8JEbtzYgqzyf/VE1ZHgHHISGz0L4MXPKUHHPbDqoSgLDbmocQzzNDKyUQ==" saltValue="FjcwlNwUg6uj++O4mdDIpA==" spinCount="100000" sheet="1" selectLockedCells="1"/>
  <protectedRanges>
    <protectedRange sqref="C8:E9" name="범위1"/>
    <protectedRange sqref="H8:I9" name="범위2"/>
  </protectedRanges>
  <mergeCells count="17">
    <mergeCell ref="C2:E2"/>
    <mergeCell ref="C3:E3"/>
    <mergeCell ref="D9:E9"/>
    <mergeCell ref="G21:J21"/>
    <mergeCell ref="G28:K28"/>
    <mergeCell ref="B5:E6"/>
    <mergeCell ref="B10:E10"/>
    <mergeCell ref="D7:E7"/>
    <mergeCell ref="D8:E8"/>
    <mergeCell ref="G5:I6"/>
    <mergeCell ref="G10:I10"/>
    <mergeCell ref="H16:I16"/>
    <mergeCell ref="H15:I15"/>
    <mergeCell ref="H14:I14"/>
    <mergeCell ref="H13:I13"/>
    <mergeCell ref="H12:I12"/>
    <mergeCell ref="H11:I1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1599-ED7E-DD48-BC90-9ECDA184EE14}">
  <sheetPr>
    <tabColor rgb="FFFFFF00"/>
    <pageSetUpPr fitToPage="1"/>
  </sheetPr>
  <dimension ref="A1:N123"/>
  <sheetViews>
    <sheetView topLeftCell="A47" zoomScale="70" zoomScaleNormal="70" workbookViewId="0">
      <selection activeCell="B19" sqref="B19:H19"/>
    </sheetView>
  </sheetViews>
  <sheetFormatPr defaultRowHeight="17" x14ac:dyDescent="0.45"/>
  <cols>
    <col min="1" max="1" width="11.08203125" style="17" customWidth="1"/>
    <col min="2" max="2" width="14.08203125" style="17" customWidth="1"/>
    <col min="3" max="4" width="21.25" style="17" customWidth="1"/>
    <col min="5" max="9" width="14.08203125" style="17" customWidth="1"/>
    <col min="10" max="10" width="13.75" style="17" customWidth="1"/>
    <col min="11" max="11" width="12.1640625" style="17" customWidth="1"/>
    <col min="12" max="12" width="8.6640625" style="17"/>
    <col min="13" max="14" width="8.6640625" style="17" customWidth="1"/>
    <col min="15" max="16384" width="8.6640625" style="17"/>
  </cols>
  <sheetData>
    <row r="1" spans="1:14" x14ac:dyDescent="0.45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4" ht="0.65" customHeight="1" thickBot="1" x14ac:dyDescent="0.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4" ht="17.5" thickBot="1" x14ac:dyDescent="0.5">
      <c r="A3" s="15"/>
      <c r="B3" s="113" t="s">
        <v>13</v>
      </c>
      <c r="C3" s="114" t="s">
        <v>47</v>
      </c>
      <c r="D3" s="115"/>
      <c r="E3" s="116" t="s">
        <v>10</v>
      </c>
      <c r="F3" s="117">
        <v>57.32</v>
      </c>
      <c r="G3" s="118" t="s">
        <v>9</v>
      </c>
      <c r="H3" s="119">
        <f>MAX('인원 입력 기능'!F:F)</f>
        <v>301157</v>
      </c>
      <c r="I3" s="15"/>
      <c r="J3" s="15"/>
    </row>
    <row r="4" spans="1:14" ht="17.5" thickBot="1" x14ac:dyDescent="0.5">
      <c r="A4" s="15"/>
      <c r="B4" s="120" t="s">
        <v>14</v>
      </c>
      <c r="C4" s="121" t="s">
        <v>31</v>
      </c>
      <c r="D4" s="122"/>
      <c r="E4" s="123" t="s">
        <v>7</v>
      </c>
      <c r="F4" s="124" t="s">
        <v>34</v>
      </c>
      <c r="G4" s="16"/>
      <c r="H4" s="15"/>
      <c r="J4" s="15"/>
    </row>
    <row r="5" spans="1:14" ht="17.5" thickBot="1" x14ac:dyDescent="0.5">
      <c r="A5" s="15"/>
      <c r="B5" s="16"/>
      <c r="C5" s="16"/>
      <c r="D5" s="16"/>
      <c r="E5" s="16"/>
      <c r="F5" s="15"/>
      <c r="G5" s="15"/>
      <c r="H5" s="15"/>
      <c r="I5" s="15"/>
      <c r="J5" s="15"/>
    </row>
    <row r="6" spans="1:14" ht="17.5" thickBot="1" x14ac:dyDescent="0.5">
      <c r="A6" s="15"/>
      <c r="B6" s="118" t="s">
        <v>6</v>
      </c>
      <c r="C6" s="125" t="s">
        <v>5</v>
      </c>
      <c r="D6" s="125" t="s">
        <v>4</v>
      </c>
      <c r="E6" s="125" t="s">
        <v>3</v>
      </c>
      <c r="F6" s="125" t="s">
        <v>2</v>
      </c>
      <c r="G6" s="125" t="s">
        <v>1</v>
      </c>
      <c r="H6" s="126" t="s">
        <v>0</v>
      </c>
      <c r="I6" s="15"/>
      <c r="J6" s="127"/>
      <c r="K6" s="128"/>
    </row>
    <row r="7" spans="1:14" x14ac:dyDescent="0.45">
      <c r="A7" s="15"/>
      <c r="B7" s="37">
        <f>'인원 입력 기능'!B5</f>
        <v>144</v>
      </c>
      <c r="C7" s="129">
        <f t="shared" ref="C7:C70" si="0">IF(ROUND(B7,0)&gt;=$N$7,1,IF(ROUND(B7,0)&gt;=$N$8,2,IF(ROUND(B7,0)&gt;=$N$9,3,IF(ROUND(B7,0)&gt;=$N$10,4,IF(ROUND(B7,0)&gt;=$N$11,5,IF(ROUND(B7,0)&gt;=$N$12,6,IF(ROUND(B7,0)&gt;=$N$13,7,IF(ROUND(B7,0)&gt;=$N$14,8,9))))))))</f>
        <v>1</v>
      </c>
      <c r="D7" s="130">
        <f>ROUND(100*(1-(0+G7)/2/$H$3),2)</f>
        <v>99.93</v>
      </c>
      <c r="E7" s="131">
        <f>'인원 입력 기능'!E5</f>
        <v>445</v>
      </c>
      <c r="F7" s="132">
        <f>E7/$H$3</f>
        <v>1.4776345892673921E-3</v>
      </c>
      <c r="G7" s="133">
        <f>E7</f>
        <v>445</v>
      </c>
      <c r="H7" s="134">
        <f>G7/$H$3</f>
        <v>1.4776345892673921E-3</v>
      </c>
      <c r="I7" s="15"/>
      <c r="J7" s="15"/>
      <c r="K7" s="59"/>
      <c r="M7" s="135">
        <v>1</v>
      </c>
      <c r="N7" s="135">
        <v>132</v>
      </c>
    </row>
    <row r="8" spans="1:14" x14ac:dyDescent="0.45">
      <c r="A8" s="15"/>
      <c r="B8" s="136">
        <f>'인원 입력 기능'!B6</f>
        <v>142</v>
      </c>
      <c r="C8" s="27">
        <f t="shared" ref="C8:C16" si="1">IF(ROUND(B8,0)&gt;=$N$7,1,IF(ROUND(B8,0)&gt;=$N$8,2,IF(ROUND(B8,0)&gt;=$N$9,3,IF(ROUND(B8,0)&gt;=$N$10,4,IF(ROUND(B8,0)&gt;=$N$11,5,IF(ROUND(B8,0)&gt;=$N$12,6,IF(ROUND(B8,0)&gt;=$N$13,7,IF(ROUND(B8,0)&gt;=$N$14,8,9))))))))</f>
        <v>1</v>
      </c>
      <c r="D8" s="137">
        <f>ROUND(100*(1-(G7+G8)/2/$H$3),2)</f>
        <v>99.76</v>
      </c>
      <c r="E8" s="138">
        <f>'인원 입력 기능'!E6</f>
        <v>537</v>
      </c>
      <c r="F8" s="139">
        <f t="shared" ref="F8:F71" si="2">E8/$H$3</f>
        <v>1.7831230886215495E-3</v>
      </c>
      <c r="G8" s="140">
        <f>SUM($E$7:E8)</f>
        <v>982</v>
      </c>
      <c r="H8" s="141">
        <f t="shared" ref="H8:H71" si="3">G8/$H$3</f>
        <v>3.2607576778889416E-3</v>
      </c>
      <c r="I8" s="15"/>
      <c r="J8" s="15"/>
      <c r="K8" s="59"/>
      <c r="M8" s="135">
        <v>2</v>
      </c>
      <c r="N8" s="135">
        <v>125</v>
      </c>
    </row>
    <row r="9" spans="1:14" x14ac:dyDescent="0.45">
      <c r="A9" s="15"/>
      <c r="B9" s="136">
        <f>'인원 입력 기능'!B7</f>
        <v>141</v>
      </c>
      <c r="C9" s="27">
        <f t="shared" si="1"/>
        <v>1</v>
      </c>
      <c r="D9" s="137">
        <f t="shared" ref="D9:D72" si="4">ROUND(100*(1-(G8+G9)/2/$H$3),2)</f>
        <v>99.6</v>
      </c>
      <c r="E9" s="138">
        <f>'인원 입력 기능'!E7</f>
        <v>448</v>
      </c>
      <c r="F9" s="139">
        <f t="shared" si="2"/>
        <v>1.4875961707680712E-3</v>
      </c>
      <c r="G9" s="140">
        <f>SUM($E$7:E9)</f>
        <v>1430</v>
      </c>
      <c r="H9" s="141">
        <f t="shared" si="3"/>
        <v>4.748353848657013E-3</v>
      </c>
      <c r="I9" s="15"/>
      <c r="J9" s="15"/>
      <c r="K9" s="59"/>
      <c r="M9" s="135">
        <v>3</v>
      </c>
      <c r="N9" s="135">
        <v>117</v>
      </c>
    </row>
    <row r="10" spans="1:14" x14ac:dyDescent="0.45">
      <c r="A10" s="15"/>
      <c r="B10" s="136">
        <f>'인원 입력 기능'!B8</f>
        <v>140</v>
      </c>
      <c r="C10" s="27">
        <f t="shared" si="1"/>
        <v>1</v>
      </c>
      <c r="D10" s="137">
        <f t="shared" si="4"/>
        <v>99.44</v>
      </c>
      <c r="E10" s="138">
        <f>'인원 입력 기능'!E8</f>
        <v>492</v>
      </c>
      <c r="F10" s="139">
        <f t="shared" si="2"/>
        <v>1.6336993661113638E-3</v>
      </c>
      <c r="G10" s="140">
        <f>SUM($E$7:E10)</f>
        <v>1922</v>
      </c>
      <c r="H10" s="141">
        <f t="shared" si="3"/>
        <v>6.3820532147683762E-3</v>
      </c>
      <c r="I10" s="15"/>
      <c r="J10" s="15"/>
      <c r="K10" s="59"/>
      <c r="M10" s="135">
        <v>4</v>
      </c>
      <c r="N10" s="135">
        <v>107</v>
      </c>
    </row>
    <row r="11" spans="1:14" x14ac:dyDescent="0.45">
      <c r="A11" s="15"/>
      <c r="B11" s="136">
        <f>'인원 입력 기능'!B9</f>
        <v>139</v>
      </c>
      <c r="C11" s="27">
        <f t="shared" si="1"/>
        <v>1</v>
      </c>
      <c r="D11" s="137">
        <f t="shared" si="4"/>
        <v>99.18</v>
      </c>
      <c r="E11" s="138">
        <f>'인원 입력 기능'!E9</f>
        <v>1092</v>
      </c>
      <c r="F11" s="139">
        <f t="shared" si="2"/>
        <v>3.6260156662471735E-3</v>
      </c>
      <c r="G11" s="140">
        <f>SUM($E$7:E11)</f>
        <v>3014</v>
      </c>
      <c r="H11" s="141">
        <f t="shared" si="3"/>
        <v>1.0008068881015551E-2</v>
      </c>
      <c r="I11" s="15"/>
      <c r="J11" s="15"/>
      <c r="K11" s="59"/>
      <c r="M11" s="135">
        <v>5</v>
      </c>
      <c r="N11" s="135">
        <v>95</v>
      </c>
    </row>
    <row r="12" spans="1:14" x14ac:dyDescent="0.45">
      <c r="A12" s="15"/>
      <c r="B12" s="136">
        <f>'인원 입력 기능'!B10</f>
        <v>138</v>
      </c>
      <c r="C12" s="27">
        <f t="shared" si="1"/>
        <v>1</v>
      </c>
      <c r="D12" s="137">
        <f t="shared" si="4"/>
        <v>98.89</v>
      </c>
      <c r="E12" s="138">
        <f>'인원 입력 기능'!E10</f>
        <v>658</v>
      </c>
      <c r="F12" s="139">
        <f t="shared" si="2"/>
        <v>2.1849068758156044E-3</v>
      </c>
      <c r="G12" s="140">
        <f>SUM($E$7:E12)</f>
        <v>3672</v>
      </c>
      <c r="H12" s="141">
        <f t="shared" si="3"/>
        <v>1.2192975756831155E-2</v>
      </c>
      <c r="I12" s="15"/>
      <c r="J12" s="15"/>
      <c r="K12" s="59"/>
      <c r="M12" s="135">
        <v>6</v>
      </c>
      <c r="N12" s="135">
        <v>83</v>
      </c>
    </row>
    <row r="13" spans="1:14" x14ac:dyDescent="0.45">
      <c r="A13" s="15"/>
      <c r="B13" s="136">
        <f>'인원 입력 기능'!B11</f>
        <v>137</v>
      </c>
      <c r="C13" s="27">
        <f t="shared" si="1"/>
        <v>1</v>
      </c>
      <c r="D13" s="137">
        <f t="shared" si="4"/>
        <v>98.55</v>
      </c>
      <c r="E13" s="138">
        <f>'인원 입력 기능'!E11</f>
        <v>1402</v>
      </c>
      <c r="F13" s="139">
        <f t="shared" si="2"/>
        <v>4.6553790879840084E-3</v>
      </c>
      <c r="G13" s="140">
        <f>SUM($E$7:E13)</f>
        <v>5074</v>
      </c>
      <c r="H13" s="141">
        <f t="shared" si="3"/>
        <v>1.6848354844815162E-2</v>
      </c>
      <c r="I13" s="15"/>
      <c r="J13" s="15"/>
      <c r="K13" s="59"/>
      <c r="M13" s="135">
        <v>7</v>
      </c>
      <c r="N13" s="135">
        <v>72</v>
      </c>
    </row>
    <row r="14" spans="1:14" x14ac:dyDescent="0.45">
      <c r="A14" s="15"/>
      <c r="B14" s="136">
        <f>'인원 입력 기능'!B12</f>
        <v>136</v>
      </c>
      <c r="C14" s="27">
        <f t="shared" si="1"/>
        <v>1</v>
      </c>
      <c r="D14" s="137">
        <f t="shared" si="4"/>
        <v>98.12</v>
      </c>
      <c r="E14" s="138">
        <f>'인원 입력 기능'!E12</f>
        <v>1200</v>
      </c>
      <c r="F14" s="139">
        <f t="shared" si="2"/>
        <v>3.984632600271619E-3</v>
      </c>
      <c r="G14" s="140">
        <f>SUM($E$7:E14)</f>
        <v>6274</v>
      </c>
      <c r="H14" s="141">
        <f t="shared" si="3"/>
        <v>2.0832987445086781E-2</v>
      </c>
      <c r="I14" s="15"/>
      <c r="J14" s="15"/>
      <c r="K14" s="59"/>
      <c r="M14" s="135">
        <v>8</v>
      </c>
      <c r="N14" s="135">
        <v>65</v>
      </c>
    </row>
    <row r="15" spans="1:14" x14ac:dyDescent="0.45">
      <c r="A15" s="15"/>
      <c r="B15" s="136">
        <f>'인원 입력 기능'!B13</f>
        <v>135</v>
      </c>
      <c r="C15" s="27">
        <f t="shared" si="1"/>
        <v>1</v>
      </c>
      <c r="D15" s="137">
        <f t="shared" si="4"/>
        <v>97.68</v>
      </c>
      <c r="E15" s="138">
        <f>'인원 입력 기능'!E13</f>
        <v>1429</v>
      </c>
      <c r="F15" s="139">
        <f t="shared" si="2"/>
        <v>4.7450333214901202E-3</v>
      </c>
      <c r="G15" s="140">
        <f>SUM($E$7:E15)</f>
        <v>7703</v>
      </c>
      <c r="H15" s="141">
        <f t="shared" si="3"/>
        <v>2.5578020766576903E-2</v>
      </c>
      <c r="I15" s="15"/>
      <c r="J15" s="15"/>
      <c r="K15" s="59"/>
      <c r="M15" s="135">
        <v>9</v>
      </c>
      <c r="N15" s="135"/>
    </row>
    <row r="16" spans="1:14" x14ac:dyDescent="0.45">
      <c r="A16" s="15"/>
      <c r="B16" s="136">
        <f>'인원 입력 기능'!B14</f>
        <v>134</v>
      </c>
      <c r="C16" s="27">
        <f t="shared" si="1"/>
        <v>1</v>
      </c>
      <c r="D16" s="137">
        <f t="shared" si="4"/>
        <v>97.14</v>
      </c>
      <c r="E16" s="138">
        <f>'인원 입력 기능'!E14</f>
        <v>1808</v>
      </c>
      <c r="F16" s="139">
        <f t="shared" si="2"/>
        <v>6.0035131177425729E-3</v>
      </c>
      <c r="G16" s="140">
        <f>SUM($E$7:E16)</f>
        <v>9511</v>
      </c>
      <c r="H16" s="141">
        <f t="shared" si="3"/>
        <v>3.1581533884319474E-2</v>
      </c>
      <c r="I16" s="15"/>
      <c r="J16" s="15"/>
      <c r="K16" s="59"/>
    </row>
    <row r="17" spans="1:11" x14ac:dyDescent="0.45">
      <c r="A17" s="15"/>
      <c r="B17" s="136">
        <f>'인원 입력 기능'!B15</f>
        <v>133</v>
      </c>
      <c r="C17" s="27">
        <f t="shared" si="0"/>
        <v>1</v>
      </c>
      <c r="D17" s="137">
        <f t="shared" si="4"/>
        <v>96.56</v>
      </c>
      <c r="E17" s="138">
        <f>'인원 입력 기능'!E15</f>
        <v>1671</v>
      </c>
      <c r="F17" s="139">
        <f t="shared" si="2"/>
        <v>5.54860089587823E-3</v>
      </c>
      <c r="G17" s="140">
        <f>SUM($E$7:E17)</f>
        <v>11182</v>
      </c>
      <c r="H17" s="141">
        <f t="shared" si="3"/>
        <v>3.7130134780197707E-2</v>
      </c>
      <c r="I17" s="15"/>
      <c r="J17" s="15"/>
      <c r="K17" s="59"/>
    </row>
    <row r="18" spans="1:11" x14ac:dyDescent="0.45">
      <c r="A18" s="15"/>
      <c r="B18" s="136">
        <f>'인원 입력 기능'!B16</f>
        <v>132</v>
      </c>
      <c r="C18" s="27">
        <f t="shared" si="0"/>
        <v>1</v>
      </c>
      <c r="D18" s="137">
        <f t="shared" si="4"/>
        <v>95.9</v>
      </c>
      <c r="E18" s="138">
        <f>'인원 입력 기능'!E16</f>
        <v>2341</v>
      </c>
      <c r="F18" s="139">
        <f t="shared" si="2"/>
        <v>7.7733540976965502E-3</v>
      </c>
      <c r="G18" s="140">
        <f>SUM($E$7:E18)</f>
        <v>13523</v>
      </c>
      <c r="H18" s="141">
        <f t="shared" si="3"/>
        <v>4.4903488877894256E-2</v>
      </c>
      <c r="I18" s="15"/>
      <c r="J18" s="15"/>
      <c r="K18" s="59"/>
    </row>
    <row r="19" spans="1:11" x14ac:dyDescent="0.45">
      <c r="A19" s="15"/>
      <c r="B19" s="136">
        <f>'인원 입력 기능'!B17</f>
        <v>131</v>
      </c>
      <c r="C19" s="27">
        <f t="shared" si="0"/>
        <v>2</v>
      </c>
      <c r="D19" s="137">
        <f t="shared" si="4"/>
        <v>95.15</v>
      </c>
      <c r="E19" s="138">
        <f>'인원 입력 기능'!E17</f>
        <v>2187</v>
      </c>
      <c r="F19" s="139">
        <f t="shared" si="2"/>
        <v>7.2619929139950256E-3</v>
      </c>
      <c r="G19" s="140">
        <f>SUM($E$7:E19)</f>
        <v>15710</v>
      </c>
      <c r="H19" s="141">
        <f t="shared" si="3"/>
        <v>5.2165481791889283E-2</v>
      </c>
      <c r="I19" s="15"/>
      <c r="J19" s="15"/>
      <c r="K19" s="59"/>
    </row>
    <row r="20" spans="1:11" x14ac:dyDescent="0.45">
      <c r="A20" s="15"/>
      <c r="B20" s="136">
        <f>'인원 입력 기능'!B18</f>
        <v>130</v>
      </c>
      <c r="C20" s="27">
        <f t="shared" si="0"/>
        <v>2</v>
      </c>
      <c r="D20" s="137">
        <f t="shared" si="4"/>
        <v>94.35</v>
      </c>
      <c r="E20" s="138">
        <f>'인원 입력 기능'!E18</f>
        <v>2597</v>
      </c>
      <c r="F20" s="139">
        <f t="shared" si="2"/>
        <v>8.6234090524211632E-3</v>
      </c>
      <c r="G20" s="140">
        <f>SUM($E$7:E20)</f>
        <v>18307</v>
      </c>
      <c r="H20" s="141">
        <f t="shared" si="3"/>
        <v>6.0788890844310446E-2</v>
      </c>
      <c r="I20" s="15"/>
      <c r="J20" s="15"/>
      <c r="K20" s="59"/>
    </row>
    <row r="21" spans="1:11" x14ac:dyDescent="0.45">
      <c r="A21" s="15"/>
      <c r="B21" s="136">
        <f>'인원 입력 기능'!B19</f>
        <v>129</v>
      </c>
      <c r="C21" s="27">
        <f t="shared" si="0"/>
        <v>2</v>
      </c>
      <c r="D21" s="137">
        <f t="shared" si="4"/>
        <v>93.45</v>
      </c>
      <c r="E21" s="138">
        <f>'인원 입력 기능'!E19</f>
        <v>2823</v>
      </c>
      <c r="F21" s="139">
        <f t="shared" si="2"/>
        <v>9.3738481921389841E-3</v>
      </c>
      <c r="G21" s="140">
        <f>SUM($E$7:E21)</f>
        <v>21130</v>
      </c>
      <c r="H21" s="141">
        <f t="shared" si="3"/>
        <v>7.0162739036449429E-2</v>
      </c>
      <c r="I21" s="15"/>
      <c r="J21" s="15"/>
      <c r="K21" s="59"/>
    </row>
    <row r="22" spans="1:11" x14ac:dyDescent="0.45">
      <c r="A22" s="15"/>
      <c r="B22" s="136">
        <f>'인원 입력 기능'!B20</f>
        <v>128</v>
      </c>
      <c r="C22" s="27">
        <f t="shared" si="0"/>
        <v>2</v>
      </c>
      <c r="D22" s="137">
        <f t="shared" si="4"/>
        <v>92.52</v>
      </c>
      <c r="E22" s="138">
        <f>'인원 입력 기능'!E20</f>
        <v>2822</v>
      </c>
      <c r="F22" s="139">
        <f t="shared" si="2"/>
        <v>9.3705276649720913E-3</v>
      </c>
      <c r="G22" s="140">
        <f>SUM($E$7:E22)</f>
        <v>23952</v>
      </c>
      <c r="H22" s="141">
        <f t="shared" si="3"/>
        <v>7.9533266701421523E-2</v>
      </c>
      <c r="I22" s="15"/>
      <c r="J22" s="15"/>
      <c r="K22" s="59"/>
    </row>
    <row r="23" spans="1:11" x14ac:dyDescent="0.45">
      <c r="A23" s="15"/>
      <c r="B23" s="136">
        <f>'인원 입력 기능'!B21</f>
        <v>127</v>
      </c>
      <c r="C23" s="27">
        <f t="shared" si="0"/>
        <v>2</v>
      </c>
      <c r="D23" s="137">
        <f t="shared" si="4"/>
        <v>91.48</v>
      </c>
      <c r="E23" s="138">
        <f>'인원 입력 기능'!E21</f>
        <v>3407</v>
      </c>
      <c r="F23" s="139">
        <f t="shared" si="2"/>
        <v>1.1313036057604505E-2</v>
      </c>
      <c r="G23" s="140">
        <f>SUM($E$7:E23)</f>
        <v>27359</v>
      </c>
      <c r="H23" s="141">
        <f t="shared" si="3"/>
        <v>9.0846302759026026E-2</v>
      </c>
      <c r="I23" s="15"/>
      <c r="J23" s="15"/>
      <c r="K23" s="59"/>
    </row>
    <row r="24" spans="1:11" x14ac:dyDescent="0.45">
      <c r="A24" s="15"/>
      <c r="B24" s="136">
        <f>'인원 입력 기능'!B22</f>
        <v>126</v>
      </c>
      <c r="C24" s="27">
        <f t="shared" si="0"/>
        <v>2</v>
      </c>
      <c r="D24" s="137">
        <f t="shared" si="4"/>
        <v>90.36</v>
      </c>
      <c r="E24" s="138">
        <f>'인원 입력 기능'!E22</f>
        <v>3331</v>
      </c>
      <c r="F24" s="139">
        <f t="shared" si="2"/>
        <v>1.1060675992920635E-2</v>
      </c>
      <c r="G24" s="140">
        <f>SUM($E$7:E24)</f>
        <v>30690</v>
      </c>
      <c r="H24" s="141">
        <f t="shared" si="3"/>
        <v>0.10190697875194665</v>
      </c>
      <c r="I24" s="15"/>
      <c r="J24" s="15"/>
      <c r="K24" s="59"/>
    </row>
    <row r="25" spans="1:11" x14ac:dyDescent="0.45">
      <c r="A25" s="15"/>
      <c r="B25" s="136">
        <f>'인원 입력 기능'!B23</f>
        <v>125</v>
      </c>
      <c r="C25" s="27">
        <f t="shared" si="0"/>
        <v>2</v>
      </c>
      <c r="D25" s="137">
        <f t="shared" si="4"/>
        <v>89.19</v>
      </c>
      <c r="E25" s="138">
        <f>'인원 입력 기능'!E23</f>
        <v>3747</v>
      </c>
      <c r="F25" s="139">
        <f t="shared" si="2"/>
        <v>1.244201529434813E-2</v>
      </c>
      <c r="G25" s="140">
        <f>SUM($E$7:E25)</f>
        <v>34437</v>
      </c>
      <c r="H25" s="141">
        <f t="shared" si="3"/>
        <v>0.11434899404629478</v>
      </c>
      <c r="I25" s="15"/>
      <c r="J25" s="15"/>
      <c r="K25" s="59"/>
    </row>
    <row r="26" spans="1:11" x14ac:dyDescent="0.45">
      <c r="A26" s="15"/>
      <c r="B26" s="136">
        <f>'인원 입력 기능'!B24</f>
        <v>124</v>
      </c>
      <c r="C26" s="27">
        <f t="shared" si="0"/>
        <v>3</v>
      </c>
      <c r="D26" s="137">
        <f t="shared" si="4"/>
        <v>87.94</v>
      </c>
      <c r="E26" s="138">
        <f>'인원 입력 기능'!E24</f>
        <v>3774</v>
      </c>
      <c r="F26" s="139">
        <f t="shared" si="2"/>
        <v>1.2531669527854242E-2</v>
      </c>
      <c r="G26" s="140">
        <f>SUM($E$7:E26)</f>
        <v>38211</v>
      </c>
      <c r="H26" s="141">
        <f t="shared" si="3"/>
        <v>0.12688066357414904</v>
      </c>
      <c r="I26" s="15"/>
      <c r="J26" s="15"/>
      <c r="K26" s="59"/>
    </row>
    <row r="27" spans="1:11" x14ac:dyDescent="0.45">
      <c r="A27" s="15"/>
      <c r="B27" s="136">
        <f>'인원 입력 기능'!B25</f>
        <v>123</v>
      </c>
      <c r="C27" s="27">
        <f t="shared" si="0"/>
        <v>3</v>
      </c>
      <c r="D27" s="137">
        <f t="shared" si="4"/>
        <v>86.63</v>
      </c>
      <c r="E27" s="138">
        <f>'인원 입력 기능'!E25</f>
        <v>4099</v>
      </c>
      <c r="F27" s="139">
        <f t="shared" si="2"/>
        <v>1.3610840857094473E-2</v>
      </c>
      <c r="G27" s="140">
        <f>SUM($E$7:E27)</f>
        <v>42310</v>
      </c>
      <c r="H27" s="141">
        <f t="shared" si="3"/>
        <v>0.1404915044312435</v>
      </c>
      <c r="I27" s="15"/>
      <c r="J27" s="15"/>
      <c r="K27" s="59"/>
    </row>
    <row r="28" spans="1:11" x14ac:dyDescent="0.45">
      <c r="A28" s="15"/>
      <c r="B28" s="136">
        <f>'인원 입력 기능'!B26</f>
        <v>122</v>
      </c>
      <c r="C28" s="27">
        <f t="shared" si="0"/>
        <v>3</v>
      </c>
      <c r="D28" s="137">
        <f t="shared" si="4"/>
        <v>85.25</v>
      </c>
      <c r="E28" s="138">
        <f>'인원 입력 기능'!E26</f>
        <v>4244</v>
      </c>
      <c r="F28" s="139">
        <f t="shared" si="2"/>
        <v>1.409231729629396E-2</v>
      </c>
      <c r="G28" s="140">
        <f>SUM($E$7:E28)</f>
        <v>46554</v>
      </c>
      <c r="H28" s="141">
        <f t="shared" si="3"/>
        <v>0.15458382172753746</v>
      </c>
      <c r="I28" s="15"/>
      <c r="J28" s="15"/>
      <c r="K28" s="59"/>
    </row>
    <row r="29" spans="1:11" x14ac:dyDescent="0.45">
      <c r="A29" s="15"/>
      <c r="B29" s="136">
        <f>'인원 입력 기능'!B27</f>
        <v>121</v>
      </c>
      <c r="C29" s="27">
        <f t="shared" si="0"/>
        <v>3</v>
      </c>
      <c r="D29" s="137">
        <f t="shared" si="4"/>
        <v>83.82</v>
      </c>
      <c r="E29" s="138">
        <f>'인원 입력 기능'!E27</f>
        <v>4341</v>
      </c>
      <c r="F29" s="139">
        <f t="shared" si="2"/>
        <v>1.4414408431482582E-2</v>
      </c>
      <c r="G29" s="140">
        <f>SUM($E$7:E29)</f>
        <v>50895</v>
      </c>
      <c r="H29" s="141">
        <f t="shared" si="3"/>
        <v>0.16899823015902005</v>
      </c>
      <c r="I29" s="15"/>
      <c r="J29" s="15"/>
      <c r="K29" s="59"/>
    </row>
    <row r="30" spans="1:11" x14ac:dyDescent="0.45">
      <c r="A30" s="15"/>
      <c r="B30" s="136">
        <f>'인원 입력 기능'!B28</f>
        <v>120</v>
      </c>
      <c r="C30" s="27">
        <f t="shared" si="0"/>
        <v>3</v>
      </c>
      <c r="D30" s="137">
        <f t="shared" si="4"/>
        <v>82.32</v>
      </c>
      <c r="E30" s="138">
        <f>'인원 입력 기능'!E28</f>
        <v>4670</v>
      </c>
      <c r="F30" s="139">
        <f t="shared" si="2"/>
        <v>1.5506861869390385E-2</v>
      </c>
      <c r="G30" s="140">
        <f>SUM($E$7:E30)</f>
        <v>55565</v>
      </c>
      <c r="H30" s="141">
        <f t="shared" si="3"/>
        <v>0.18450509202841042</v>
      </c>
      <c r="I30" s="15"/>
      <c r="J30" s="15"/>
      <c r="K30" s="59"/>
    </row>
    <row r="31" spans="1:11" x14ac:dyDescent="0.45">
      <c r="A31" s="15"/>
      <c r="B31" s="136">
        <f>'인원 입력 기능'!B29</f>
        <v>119</v>
      </c>
      <c r="C31" s="27">
        <f t="shared" si="0"/>
        <v>3</v>
      </c>
      <c r="D31" s="137">
        <f t="shared" si="4"/>
        <v>80.81</v>
      </c>
      <c r="E31" s="138">
        <f>'인원 입력 기능'!E29</f>
        <v>4470</v>
      </c>
      <c r="F31" s="139">
        <f t="shared" si="2"/>
        <v>1.4842756436011781E-2</v>
      </c>
      <c r="G31" s="140">
        <f>SUM($E$7:E31)</f>
        <v>60035</v>
      </c>
      <c r="H31" s="141">
        <f t="shared" si="3"/>
        <v>0.19934784846442222</v>
      </c>
      <c r="I31" s="15"/>
      <c r="J31" s="15"/>
      <c r="K31" s="59"/>
    </row>
    <row r="32" spans="1:11" x14ac:dyDescent="0.45">
      <c r="A32" s="15"/>
      <c r="B32" s="136">
        <f>'인원 입력 기능'!B30</f>
        <v>118</v>
      </c>
      <c r="C32" s="27">
        <f t="shared" si="0"/>
        <v>3</v>
      </c>
      <c r="D32" s="137">
        <f t="shared" si="4"/>
        <v>79.25</v>
      </c>
      <c r="E32" s="138">
        <f>'인원 입력 기능'!E30</f>
        <v>4916</v>
      </c>
      <c r="F32" s="139">
        <f t="shared" si="2"/>
        <v>1.6323711552446066E-2</v>
      </c>
      <c r="G32" s="140">
        <f>SUM($E$7:E32)</f>
        <v>64951</v>
      </c>
      <c r="H32" s="141">
        <f t="shared" si="3"/>
        <v>0.21567156001686827</v>
      </c>
      <c r="I32" s="15"/>
      <c r="J32" s="15"/>
      <c r="K32" s="59"/>
    </row>
    <row r="33" spans="1:11" x14ac:dyDescent="0.45">
      <c r="A33" s="15"/>
      <c r="B33" s="136">
        <f>'인원 입력 기능'!B31</f>
        <v>117</v>
      </c>
      <c r="C33" s="27">
        <f t="shared" si="0"/>
        <v>3</v>
      </c>
      <c r="D33" s="137">
        <f t="shared" si="4"/>
        <v>77.63</v>
      </c>
      <c r="E33" s="138">
        <f>'인원 입력 기능'!E31</f>
        <v>4838</v>
      </c>
      <c r="F33" s="139">
        <f t="shared" si="2"/>
        <v>1.6064710433428411E-2</v>
      </c>
      <c r="G33" s="140">
        <f>SUM($E$7:E33)</f>
        <v>69789</v>
      </c>
      <c r="H33" s="141">
        <f t="shared" si="3"/>
        <v>0.23173627045029668</v>
      </c>
      <c r="I33" s="15"/>
      <c r="J33" s="15"/>
      <c r="K33" s="59"/>
    </row>
    <row r="34" spans="1:11" x14ac:dyDescent="0.45">
      <c r="A34" s="15"/>
      <c r="B34" s="136">
        <f>'인원 입력 기능'!B32</f>
        <v>116</v>
      </c>
      <c r="C34" s="27">
        <f t="shared" si="0"/>
        <v>4</v>
      </c>
      <c r="D34" s="137">
        <f t="shared" si="4"/>
        <v>75.959999999999994</v>
      </c>
      <c r="E34" s="138">
        <f>'인원 입력 기능'!E32</f>
        <v>5204</v>
      </c>
      <c r="F34" s="139">
        <f t="shared" si="2"/>
        <v>1.7280023376511255E-2</v>
      </c>
      <c r="G34" s="140">
        <f>SUM($E$7:E34)</f>
        <v>74993</v>
      </c>
      <c r="H34" s="141">
        <f t="shared" si="3"/>
        <v>0.24901629382680796</v>
      </c>
      <c r="I34" s="15"/>
      <c r="J34" s="15"/>
      <c r="K34" s="59"/>
    </row>
    <row r="35" spans="1:11" x14ac:dyDescent="0.45">
      <c r="A35" s="15"/>
      <c r="B35" s="136">
        <f>'인원 입력 기능'!B33</f>
        <v>115</v>
      </c>
      <c r="C35" s="27">
        <f t="shared" si="0"/>
        <v>4</v>
      </c>
      <c r="D35" s="137">
        <f t="shared" si="4"/>
        <v>74.23</v>
      </c>
      <c r="E35" s="138">
        <f>'인원 입력 기능'!E33</f>
        <v>5218</v>
      </c>
      <c r="F35" s="139">
        <f t="shared" si="2"/>
        <v>1.7326510756847758E-2</v>
      </c>
      <c r="G35" s="140">
        <f>SUM($E$7:E35)</f>
        <v>80211</v>
      </c>
      <c r="H35" s="141">
        <f t="shared" si="3"/>
        <v>0.26634280458365572</v>
      </c>
      <c r="I35" s="15"/>
      <c r="J35" s="15"/>
      <c r="K35" s="59"/>
    </row>
    <row r="36" spans="1:11" x14ac:dyDescent="0.45">
      <c r="A36" s="15"/>
      <c r="B36" s="136">
        <f>'인원 입력 기능'!B34</f>
        <v>114</v>
      </c>
      <c r="C36" s="27">
        <f t="shared" si="0"/>
        <v>4</v>
      </c>
      <c r="D36" s="137">
        <f t="shared" si="4"/>
        <v>72.5</v>
      </c>
      <c r="E36" s="138">
        <f>'인원 입력 기능'!E34</f>
        <v>5194</v>
      </c>
      <c r="F36" s="139">
        <f t="shared" si="2"/>
        <v>1.7246818104842326E-2</v>
      </c>
      <c r="G36" s="140">
        <f>SUM($E$7:E36)</f>
        <v>85405</v>
      </c>
      <c r="H36" s="141">
        <f t="shared" si="3"/>
        <v>0.28358962268849802</v>
      </c>
      <c r="I36" s="15"/>
      <c r="J36" s="15"/>
      <c r="K36" s="59"/>
    </row>
    <row r="37" spans="1:11" x14ac:dyDescent="0.45">
      <c r="A37" s="15"/>
      <c r="B37" s="136">
        <f>'인원 입력 기능'!B35</f>
        <v>113</v>
      </c>
      <c r="C37" s="27">
        <f t="shared" si="0"/>
        <v>4</v>
      </c>
      <c r="D37" s="137">
        <f t="shared" si="4"/>
        <v>70.760000000000005</v>
      </c>
      <c r="E37" s="138">
        <f>'인원 입력 기능'!E35</f>
        <v>5293</v>
      </c>
      <c r="F37" s="139">
        <f t="shared" si="2"/>
        <v>1.7575550294364733E-2</v>
      </c>
      <c r="G37" s="140">
        <f>SUM($E$7:E37)</f>
        <v>90698</v>
      </c>
      <c r="H37" s="141">
        <f t="shared" si="3"/>
        <v>0.30116517298286277</v>
      </c>
      <c r="I37" s="15"/>
      <c r="J37" s="15"/>
      <c r="K37" s="59"/>
    </row>
    <row r="38" spans="1:11" x14ac:dyDescent="0.45">
      <c r="A38" s="15"/>
      <c r="B38" s="136">
        <f>'인원 입력 기능'!B36</f>
        <v>112</v>
      </c>
      <c r="C38" s="27">
        <f t="shared" si="0"/>
        <v>4</v>
      </c>
      <c r="D38" s="137">
        <f t="shared" si="4"/>
        <v>68.989999999999995</v>
      </c>
      <c r="E38" s="138">
        <f>'인원 입력 기능'!E36</f>
        <v>5358</v>
      </c>
      <c r="F38" s="139">
        <f t="shared" si="2"/>
        <v>1.7791384560212779E-2</v>
      </c>
      <c r="G38" s="140">
        <f>SUM($E$7:E38)</f>
        <v>96056</v>
      </c>
      <c r="H38" s="141">
        <f t="shared" si="3"/>
        <v>0.31895655754307556</v>
      </c>
      <c r="I38" s="15"/>
      <c r="J38" s="15"/>
      <c r="K38" s="59"/>
    </row>
    <row r="39" spans="1:11" x14ac:dyDescent="0.45">
      <c r="A39" s="15"/>
      <c r="B39" s="136">
        <f>'인원 입력 기능'!B37</f>
        <v>111</v>
      </c>
      <c r="C39" s="27">
        <f t="shared" si="0"/>
        <v>4</v>
      </c>
      <c r="D39" s="137">
        <f t="shared" si="4"/>
        <v>67.180000000000007</v>
      </c>
      <c r="E39" s="138">
        <f>'인원 입력 기능'!E37</f>
        <v>5565</v>
      </c>
      <c r="F39" s="139">
        <f t="shared" si="2"/>
        <v>1.8478733683759633E-2</v>
      </c>
      <c r="G39" s="140">
        <f>SUM($E$7:E39)</f>
        <v>101621</v>
      </c>
      <c r="H39" s="141">
        <f t="shared" si="3"/>
        <v>0.33743529122683519</v>
      </c>
      <c r="I39" s="15"/>
      <c r="J39" s="15"/>
      <c r="K39" s="59"/>
    </row>
    <row r="40" spans="1:11" x14ac:dyDescent="0.45">
      <c r="A40" s="15"/>
      <c r="B40" s="136">
        <f>'인원 입력 기능'!B38</f>
        <v>110</v>
      </c>
      <c r="C40" s="27">
        <f t="shared" si="0"/>
        <v>4</v>
      </c>
      <c r="D40" s="137">
        <f t="shared" si="4"/>
        <v>65.36</v>
      </c>
      <c r="E40" s="138">
        <f>'인원 입력 기능'!E38</f>
        <v>5399</v>
      </c>
      <c r="F40" s="139">
        <f t="shared" si="2"/>
        <v>1.7927526174055394E-2</v>
      </c>
      <c r="G40" s="140">
        <f>SUM($E$7:E40)</f>
        <v>107020</v>
      </c>
      <c r="H40" s="141">
        <f t="shared" si="3"/>
        <v>0.35536281740089054</v>
      </c>
      <c r="I40" s="15"/>
      <c r="J40" s="15"/>
      <c r="K40" s="59"/>
    </row>
    <row r="41" spans="1:11" x14ac:dyDescent="0.45">
      <c r="A41" s="15"/>
      <c r="B41" s="136">
        <f>'인원 입력 기능'!B39</f>
        <v>109</v>
      </c>
      <c r="C41" s="27">
        <f t="shared" si="0"/>
        <v>4</v>
      </c>
      <c r="D41" s="137">
        <f t="shared" si="4"/>
        <v>63.55</v>
      </c>
      <c r="E41" s="138">
        <f>'인원 입력 기능'!E39</f>
        <v>5500</v>
      </c>
      <c r="F41" s="139">
        <f t="shared" si="2"/>
        <v>1.8262899417911586E-2</v>
      </c>
      <c r="G41" s="140">
        <f>SUM($E$7:E41)</f>
        <v>112520</v>
      </c>
      <c r="H41" s="141">
        <f t="shared" si="3"/>
        <v>0.37362571681880213</v>
      </c>
      <c r="I41" s="15"/>
      <c r="J41" s="15"/>
      <c r="K41" s="59"/>
    </row>
    <row r="42" spans="1:11" x14ac:dyDescent="0.45">
      <c r="A42" s="15"/>
      <c r="B42" s="136">
        <f>'인원 입력 기능'!B40</f>
        <v>108</v>
      </c>
      <c r="C42" s="27">
        <f t="shared" si="0"/>
        <v>4</v>
      </c>
      <c r="D42" s="137">
        <f t="shared" si="4"/>
        <v>61.75</v>
      </c>
      <c r="E42" s="138">
        <f>'인원 입력 기능'!E40</f>
        <v>5331</v>
      </c>
      <c r="F42" s="139">
        <f t="shared" si="2"/>
        <v>1.7701730326706668E-2</v>
      </c>
      <c r="G42" s="140">
        <f>SUM($E$7:E42)</f>
        <v>117851</v>
      </c>
      <c r="H42" s="141">
        <f t="shared" si="3"/>
        <v>0.39132744714550882</v>
      </c>
      <c r="I42" s="15"/>
      <c r="J42" s="15"/>
      <c r="K42" s="59"/>
    </row>
    <row r="43" spans="1:11" x14ac:dyDescent="0.45">
      <c r="A43" s="15"/>
      <c r="B43" s="136">
        <f>'인원 입력 기능'!B41</f>
        <v>107</v>
      </c>
      <c r="C43" s="27">
        <f t="shared" si="0"/>
        <v>4</v>
      </c>
      <c r="D43" s="137">
        <f t="shared" si="4"/>
        <v>59.94</v>
      </c>
      <c r="E43" s="138">
        <f>'인원 입력 기능'!E41</f>
        <v>5598</v>
      </c>
      <c r="F43" s="139">
        <f t="shared" si="2"/>
        <v>1.8588311080267102E-2</v>
      </c>
      <c r="G43" s="140">
        <f>SUM($E$7:E43)</f>
        <v>123449</v>
      </c>
      <c r="H43" s="141">
        <f t="shared" si="3"/>
        <v>0.40991575822577592</v>
      </c>
      <c r="I43" s="15"/>
      <c r="J43" s="15"/>
      <c r="K43" s="59"/>
    </row>
    <row r="44" spans="1:11" x14ac:dyDescent="0.45">
      <c r="A44" s="15"/>
      <c r="B44" s="136">
        <f>'인원 입력 기능'!B42</f>
        <v>106</v>
      </c>
      <c r="C44" s="27">
        <f t="shared" si="0"/>
        <v>5</v>
      </c>
      <c r="D44" s="137">
        <f t="shared" si="4"/>
        <v>58.09</v>
      </c>
      <c r="E44" s="138">
        <f>'인원 입력 기능'!E42</f>
        <v>5519</v>
      </c>
      <c r="F44" s="139">
        <f t="shared" si="2"/>
        <v>1.8325989434082555E-2</v>
      </c>
      <c r="G44" s="140">
        <f>SUM($E$7:E44)</f>
        <v>128968</v>
      </c>
      <c r="H44" s="141">
        <f t="shared" si="3"/>
        <v>0.42824174765985845</v>
      </c>
      <c r="I44" s="15"/>
      <c r="J44" s="15"/>
      <c r="K44" s="59"/>
    </row>
    <row r="45" spans="1:11" x14ac:dyDescent="0.45">
      <c r="A45" s="15"/>
      <c r="B45" s="136">
        <f>'인원 입력 기능'!B43</f>
        <v>105</v>
      </c>
      <c r="C45" s="27">
        <f t="shared" si="0"/>
        <v>5</v>
      </c>
      <c r="D45" s="137">
        <f t="shared" si="4"/>
        <v>56.27</v>
      </c>
      <c r="E45" s="138">
        <f>'인원 입력 기능'!E43</f>
        <v>5440</v>
      </c>
      <c r="F45" s="139">
        <f t="shared" si="2"/>
        <v>1.8063667787898006E-2</v>
      </c>
      <c r="G45" s="140">
        <f>SUM($E$7:E45)</f>
        <v>134408</v>
      </c>
      <c r="H45" s="141">
        <f t="shared" si="3"/>
        <v>0.44630541544775648</v>
      </c>
      <c r="I45" s="15"/>
      <c r="J45" s="15"/>
      <c r="K45" s="59"/>
    </row>
    <row r="46" spans="1:11" x14ac:dyDescent="0.45">
      <c r="A46" s="15"/>
      <c r="B46" s="136">
        <f>'인원 입력 기능'!B44</f>
        <v>104</v>
      </c>
      <c r="C46" s="27">
        <f t="shared" si="0"/>
        <v>5</v>
      </c>
      <c r="D46" s="137">
        <f t="shared" si="4"/>
        <v>54.47</v>
      </c>
      <c r="E46" s="138">
        <f>'인원 입력 기능'!E44</f>
        <v>5426</v>
      </c>
      <c r="F46" s="139">
        <f t="shared" si="2"/>
        <v>1.8017180407561506E-2</v>
      </c>
      <c r="G46" s="140">
        <f>SUM($E$7:E46)</f>
        <v>139834</v>
      </c>
      <c r="H46" s="141">
        <f t="shared" si="3"/>
        <v>0.46432259585531799</v>
      </c>
      <c r="I46" s="15"/>
      <c r="J46" s="15"/>
      <c r="K46" s="59"/>
    </row>
    <row r="47" spans="1:11" x14ac:dyDescent="0.45">
      <c r="A47" s="15"/>
      <c r="B47" s="136">
        <f>'인원 입력 기능'!B45</f>
        <v>103</v>
      </c>
      <c r="C47" s="27">
        <f t="shared" si="0"/>
        <v>5</v>
      </c>
      <c r="D47" s="137">
        <f t="shared" si="4"/>
        <v>52.69</v>
      </c>
      <c r="E47" s="138">
        <f>'인원 입력 기능'!E45</f>
        <v>5304</v>
      </c>
      <c r="F47" s="139">
        <f t="shared" si="2"/>
        <v>1.7612076093200556E-2</v>
      </c>
      <c r="G47" s="140">
        <f>SUM($E$7:E47)</f>
        <v>145138</v>
      </c>
      <c r="H47" s="141">
        <f t="shared" si="3"/>
        <v>0.48193467194851852</v>
      </c>
      <c r="I47" s="15"/>
      <c r="J47" s="15"/>
      <c r="K47" s="59"/>
    </row>
    <row r="48" spans="1:11" x14ac:dyDescent="0.45">
      <c r="A48" s="15"/>
      <c r="B48" s="136">
        <f>'인원 입력 기능'!B46</f>
        <v>102</v>
      </c>
      <c r="C48" s="27">
        <f t="shared" si="0"/>
        <v>5</v>
      </c>
      <c r="D48" s="137">
        <f t="shared" si="4"/>
        <v>50.9</v>
      </c>
      <c r="E48" s="138">
        <f>'인원 입력 기능'!E46</f>
        <v>5437</v>
      </c>
      <c r="F48" s="139">
        <f t="shared" si="2"/>
        <v>1.8053706206397329E-2</v>
      </c>
      <c r="G48" s="140">
        <f>SUM($E$7:E48)</f>
        <v>150575</v>
      </c>
      <c r="H48" s="141">
        <f t="shared" si="3"/>
        <v>0.49998837815491587</v>
      </c>
      <c r="I48" s="15"/>
      <c r="J48" s="15"/>
      <c r="K48" s="59"/>
    </row>
    <row r="49" spans="1:11" x14ac:dyDescent="0.45">
      <c r="A49" s="15"/>
      <c r="B49" s="136">
        <f>'인원 입력 기능'!B47</f>
        <v>101</v>
      </c>
      <c r="C49" s="27">
        <f t="shared" si="0"/>
        <v>5</v>
      </c>
      <c r="D49" s="137">
        <f t="shared" si="4"/>
        <v>49.14</v>
      </c>
      <c r="E49" s="138">
        <f>'인원 입력 기능'!E47</f>
        <v>5200</v>
      </c>
      <c r="F49" s="139">
        <f t="shared" si="2"/>
        <v>1.7266741267843683E-2</v>
      </c>
      <c r="G49" s="140">
        <f>SUM($E$7:E49)</f>
        <v>155775</v>
      </c>
      <c r="H49" s="141">
        <f t="shared" si="3"/>
        <v>0.51725511942275959</v>
      </c>
      <c r="I49" s="15"/>
      <c r="J49" s="15"/>
      <c r="K49" s="59"/>
    </row>
    <row r="50" spans="1:11" x14ac:dyDescent="0.45">
      <c r="A50" s="15"/>
      <c r="B50" s="136">
        <f>'인원 입력 기능'!B48</f>
        <v>100</v>
      </c>
      <c r="C50" s="27">
        <f t="shared" si="0"/>
        <v>5</v>
      </c>
      <c r="D50" s="137">
        <f t="shared" si="4"/>
        <v>47.44</v>
      </c>
      <c r="E50" s="138">
        <f>'인원 입력 기능'!E48</f>
        <v>5054</v>
      </c>
      <c r="F50" s="139">
        <f t="shared" si="2"/>
        <v>1.6781944301477301E-2</v>
      </c>
      <c r="G50" s="140">
        <f>SUM($E$7:E50)</f>
        <v>160829</v>
      </c>
      <c r="H50" s="141">
        <f t="shared" si="3"/>
        <v>0.53403706372423687</v>
      </c>
      <c r="I50" s="15"/>
      <c r="J50" s="15"/>
      <c r="K50" s="59"/>
    </row>
    <row r="51" spans="1:11" x14ac:dyDescent="0.45">
      <c r="A51" s="15"/>
      <c r="B51" s="136">
        <f>'인원 입력 기능'!B49</f>
        <v>99</v>
      </c>
      <c r="C51" s="27">
        <f t="shared" si="0"/>
        <v>5</v>
      </c>
      <c r="D51" s="137">
        <f t="shared" si="4"/>
        <v>45.76</v>
      </c>
      <c r="E51" s="138">
        <f>'인원 입력 기능'!E49</f>
        <v>5018</v>
      </c>
      <c r="F51" s="139">
        <f t="shared" si="2"/>
        <v>1.6662405323469152E-2</v>
      </c>
      <c r="G51" s="140">
        <f>SUM($E$7:E51)</f>
        <v>165847</v>
      </c>
      <c r="H51" s="141">
        <f t="shared" si="3"/>
        <v>0.55069946904770606</v>
      </c>
      <c r="I51" s="15"/>
      <c r="J51" s="15"/>
      <c r="K51" s="59"/>
    </row>
    <row r="52" spans="1:11" x14ac:dyDescent="0.45">
      <c r="A52" s="15"/>
      <c r="B52" s="136">
        <f>'인원 입력 기능'!B50</f>
        <v>98</v>
      </c>
      <c r="C52" s="27">
        <f t="shared" si="0"/>
        <v>5</v>
      </c>
      <c r="D52" s="137">
        <f t="shared" si="4"/>
        <v>44.08</v>
      </c>
      <c r="E52" s="138">
        <f>'인원 입력 기능'!E50</f>
        <v>5149</v>
      </c>
      <c r="F52" s="139">
        <f t="shared" si="2"/>
        <v>1.709739438233214E-2</v>
      </c>
      <c r="G52" s="140">
        <f>SUM($E$7:E52)</f>
        <v>170996</v>
      </c>
      <c r="H52" s="141">
        <f t="shared" si="3"/>
        <v>0.5677968634300381</v>
      </c>
      <c r="I52" s="15"/>
      <c r="J52" s="15"/>
      <c r="K52" s="59"/>
    </row>
    <row r="53" spans="1:11" x14ac:dyDescent="0.45">
      <c r="A53" s="15"/>
      <c r="B53" s="136">
        <f>'인원 입력 기능'!B51</f>
        <v>97</v>
      </c>
      <c r="C53" s="27">
        <f t="shared" si="0"/>
        <v>5</v>
      </c>
      <c r="D53" s="137">
        <f t="shared" si="4"/>
        <v>42.42</v>
      </c>
      <c r="E53" s="138">
        <f>'인원 입력 기능'!E51</f>
        <v>4849</v>
      </c>
      <c r="F53" s="139">
        <f t="shared" si="2"/>
        <v>1.6101236232264234E-2</v>
      </c>
      <c r="G53" s="140">
        <f>SUM($E$7:E53)</f>
        <v>175845</v>
      </c>
      <c r="H53" s="141">
        <f t="shared" si="3"/>
        <v>0.58389809966230244</v>
      </c>
      <c r="I53" s="15"/>
      <c r="J53" s="15"/>
      <c r="K53" s="59"/>
    </row>
    <row r="54" spans="1:11" x14ac:dyDescent="0.45">
      <c r="A54" s="15"/>
      <c r="B54" s="136">
        <f>'인원 입력 기능'!B52</f>
        <v>96</v>
      </c>
      <c r="C54" s="27">
        <f t="shared" si="0"/>
        <v>5</v>
      </c>
      <c r="D54" s="137">
        <f t="shared" si="4"/>
        <v>40.81</v>
      </c>
      <c r="E54" s="138">
        <f>'인원 입력 기능'!E52</f>
        <v>4822</v>
      </c>
      <c r="F54" s="139">
        <f t="shared" si="2"/>
        <v>1.6011581998758122E-2</v>
      </c>
      <c r="G54" s="140">
        <f>SUM($E$7:E54)</f>
        <v>180667</v>
      </c>
      <c r="H54" s="141">
        <f t="shared" si="3"/>
        <v>0.59990968166106051</v>
      </c>
      <c r="I54" s="15"/>
      <c r="J54" s="15"/>
      <c r="K54" s="59"/>
    </row>
    <row r="55" spans="1:11" x14ac:dyDescent="0.45">
      <c r="A55" s="15"/>
      <c r="B55" s="136">
        <f>'인원 입력 기능'!B53</f>
        <v>95</v>
      </c>
      <c r="C55" s="27">
        <f t="shared" si="0"/>
        <v>5</v>
      </c>
      <c r="D55" s="137">
        <f t="shared" si="4"/>
        <v>39.090000000000003</v>
      </c>
      <c r="E55" s="138">
        <f>'인원 입력 기능'!E53</f>
        <v>5508</v>
      </c>
      <c r="F55" s="139">
        <f t="shared" si="2"/>
        <v>1.8289463635246733E-2</v>
      </c>
      <c r="G55" s="140">
        <f>SUM($E$7:E55)</f>
        <v>186175</v>
      </c>
      <c r="H55" s="141">
        <f t="shared" si="3"/>
        <v>0.61819914529630726</v>
      </c>
      <c r="I55" s="15"/>
      <c r="J55" s="15"/>
      <c r="K55" s="59"/>
    </row>
    <row r="56" spans="1:11" x14ac:dyDescent="0.45">
      <c r="A56" s="15"/>
      <c r="B56" s="136">
        <f>'인원 입력 기능'!B54</f>
        <v>94</v>
      </c>
      <c r="C56" s="27">
        <f t="shared" si="0"/>
        <v>6</v>
      </c>
      <c r="D56" s="137">
        <f t="shared" si="4"/>
        <v>37.409999999999997</v>
      </c>
      <c r="E56" s="138">
        <f>'인원 입력 기능'!E54</f>
        <v>4625</v>
      </c>
      <c r="F56" s="139">
        <f t="shared" si="2"/>
        <v>1.5357438146880198E-2</v>
      </c>
      <c r="G56" s="140">
        <f>SUM($E$7:E56)</f>
        <v>190800</v>
      </c>
      <c r="H56" s="141">
        <f t="shared" si="3"/>
        <v>0.63355658344318744</v>
      </c>
      <c r="I56" s="15"/>
      <c r="J56" s="15"/>
      <c r="K56" s="59"/>
    </row>
    <row r="57" spans="1:11" x14ac:dyDescent="0.45">
      <c r="A57" s="15"/>
      <c r="B57" s="136">
        <f>'인원 입력 기능'!B55</f>
        <v>93</v>
      </c>
      <c r="C57" s="27">
        <f t="shared" si="0"/>
        <v>6</v>
      </c>
      <c r="D57" s="137">
        <f t="shared" si="4"/>
        <v>35.9</v>
      </c>
      <c r="E57" s="138">
        <f>'인원 입력 기능'!E55</f>
        <v>4489</v>
      </c>
      <c r="F57" s="139">
        <f t="shared" si="2"/>
        <v>1.4905846452182748E-2</v>
      </c>
      <c r="G57" s="140">
        <f>SUM($E$7:E57)</f>
        <v>195289</v>
      </c>
      <c r="H57" s="141">
        <f t="shared" si="3"/>
        <v>0.64846242989537017</v>
      </c>
      <c r="I57" s="15"/>
      <c r="J57" s="15"/>
      <c r="K57" s="59"/>
    </row>
    <row r="58" spans="1:11" x14ac:dyDescent="0.45">
      <c r="A58" s="15"/>
      <c r="B58" s="136">
        <f>'인원 입력 기능'!B56</f>
        <v>92</v>
      </c>
      <c r="C58" s="27">
        <f t="shared" si="0"/>
        <v>6</v>
      </c>
      <c r="D58" s="137">
        <f t="shared" si="4"/>
        <v>34.43</v>
      </c>
      <c r="E58" s="138">
        <f>'인원 입력 기능'!E56</f>
        <v>4357</v>
      </c>
      <c r="F58" s="139">
        <f t="shared" si="2"/>
        <v>1.4467536866152871E-2</v>
      </c>
      <c r="G58" s="140">
        <f>SUM($E$7:E58)</f>
        <v>199646</v>
      </c>
      <c r="H58" s="141">
        <f t="shared" si="3"/>
        <v>0.66292996676152305</v>
      </c>
      <c r="I58" s="15"/>
      <c r="J58" s="15"/>
      <c r="K58" s="59"/>
    </row>
    <row r="59" spans="1:11" x14ac:dyDescent="0.45">
      <c r="A59" s="15"/>
      <c r="B59" s="136">
        <f>'인원 입력 기능'!B57</f>
        <v>91</v>
      </c>
      <c r="C59" s="27">
        <f t="shared" si="0"/>
        <v>6</v>
      </c>
      <c r="D59" s="137">
        <f t="shared" si="4"/>
        <v>33</v>
      </c>
      <c r="E59" s="138">
        <f>'인원 입력 기능'!E57</f>
        <v>4245</v>
      </c>
      <c r="F59" s="139">
        <f t="shared" si="2"/>
        <v>1.4095637823460853E-2</v>
      </c>
      <c r="G59" s="140">
        <f>SUM($E$7:E59)</f>
        <v>203891</v>
      </c>
      <c r="H59" s="141">
        <f t="shared" si="3"/>
        <v>0.67702560458498395</v>
      </c>
      <c r="I59" s="15"/>
      <c r="J59" s="15"/>
      <c r="K59" s="59"/>
    </row>
    <row r="60" spans="1:11" x14ac:dyDescent="0.45">
      <c r="A60" s="15"/>
      <c r="B60" s="136">
        <f>'인원 입력 기능'!B58</f>
        <v>90</v>
      </c>
      <c r="C60" s="27">
        <f t="shared" si="0"/>
        <v>6</v>
      </c>
      <c r="D60" s="137">
        <f t="shared" si="4"/>
        <v>31.59</v>
      </c>
      <c r="E60" s="138">
        <f>'인원 입력 기능'!E58</f>
        <v>4257</v>
      </c>
      <c r="F60" s="139">
        <f t="shared" si="2"/>
        <v>1.4135484149463569E-2</v>
      </c>
      <c r="G60" s="140">
        <f>SUM($E$7:E60)</f>
        <v>208148</v>
      </c>
      <c r="H60" s="141">
        <f t="shared" si="3"/>
        <v>0.69116108873444748</v>
      </c>
      <c r="I60" s="15"/>
      <c r="J60" s="15"/>
      <c r="K60" s="59"/>
    </row>
    <row r="61" spans="1:11" x14ac:dyDescent="0.45">
      <c r="A61" s="15"/>
      <c r="B61" s="136">
        <f>'인원 입력 기능'!B59</f>
        <v>89</v>
      </c>
      <c r="C61" s="27">
        <f t="shared" si="0"/>
        <v>6</v>
      </c>
      <c r="D61" s="137">
        <f t="shared" si="4"/>
        <v>30.2</v>
      </c>
      <c r="E61" s="138">
        <f>'인원 입력 기능'!E59</f>
        <v>4118</v>
      </c>
      <c r="F61" s="139">
        <f t="shared" si="2"/>
        <v>1.367393087326544E-2</v>
      </c>
      <c r="G61" s="140">
        <f>SUM($E$7:E61)</f>
        <v>212266</v>
      </c>
      <c r="H61" s="141">
        <f t="shared" si="3"/>
        <v>0.70483501960771289</v>
      </c>
      <c r="I61" s="15"/>
      <c r="J61" s="15"/>
      <c r="K61" s="59"/>
    </row>
    <row r="62" spans="1:11" x14ac:dyDescent="0.45">
      <c r="A62" s="15"/>
      <c r="B62" s="136">
        <f>'인원 입력 기능'!B60</f>
        <v>88</v>
      </c>
      <c r="C62" s="27">
        <f t="shared" si="0"/>
        <v>6</v>
      </c>
      <c r="D62" s="137">
        <f t="shared" si="4"/>
        <v>28.86</v>
      </c>
      <c r="E62" s="138">
        <f>'인원 입력 기능'!E60</f>
        <v>3967</v>
      </c>
      <c r="F62" s="139">
        <f t="shared" si="2"/>
        <v>1.3172531271064594E-2</v>
      </c>
      <c r="G62" s="140">
        <f>SUM($E$7:E62)</f>
        <v>216233</v>
      </c>
      <c r="H62" s="141">
        <f t="shared" si="3"/>
        <v>0.71800755087877755</v>
      </c>
      <c r="I62" s="15"/>
      <c r="J62" s="15"/>
      <c r="K62" s="59"/>
    </row>
    <row r="63" spans="1:11" x14ac:dyDescent="0.45">
      <c r="A63" s="15"/>
      <c r="B63" s="136">
        <f>'인원 입력 기능'!B61</f>
        <v>87</v>
      </c>
      <c r="C63" s="27">
        <f t="shared" si="0"/>
        <v>6</v>
      </c>
      <c r="D63" s="137">
        <f t="shared" si="4"/>
        <v>27.55</v>
      </c>
      <c r="E63" s="138">
        <f>'인원 입력 기능'!E61</f>
        <v>3910</v>
      </c>
      <c r="F63" s="139">
        <f t="shared" si="2"/>
        <v>1.2983261222551692E-2</v>
      </c>
      <c r="G63" s="140">
        <f>SUM($E$7:E63)</f>
        <v>220143</v>
      </c>
      <c r="H63" s="141">
        <f t="shared" si="3"/>
        <v>0.73099081210132921</v>
      </c>
      <c r="I63" s="15"/>
      <c r="J63" s="15"/>
      <c r="K63" s="59"/>
    </row>
    <row r="64" spans="1:11" x14ac:dyDescent="0.45">
      <c r="A64" s="15"/>
      <c r="B64" s="136">
        <f>'인원 입력 기능'!B62</f>
        <v>86</v>
      </c>
      <c r="C64" s="27">
        <f t="shared" si="0"/>
        <v>6</v>
      </c>
      <c r="D64" s="137">
        <f t="shared" si="4"/>
        <v>26.26</v>
      </c>
      <c r="E64" s="138">
        <f>'인원 입력 기능'!E62</f>
        <v>3872</v>
      </c>
      <c r="F64" s="139">
        <f t="shared" si="2"/>
        <v>1.2857081190209757E-2</v>
      </c>
      <c r="G64" s="140">
        <f>SUM($E$7:E64)</f>
        <v>224015</v>
      </c>
      <c r="H64" s="141">
        <f t="shared" si="3"/>
        <v>0.743847893291539</v>
      </c>
      <c r="I64" s="15"/>
      <c r="J64" s="15"/>
      <c r="K64" s="59"/>
    </row>
    <row r="65" spans="1:11" x14ac:dyDescent="0.45">
      <c r="A65" s="15"/>
      <c r="B65" s="136">
        <f>'인원 입력 기능'!B63</f>
        <v>85</v>
      </c>
      <c r="C65" s="27">
        <f t="shared" si="0"/>
        <v>6</v>
      </c>
      <c r="D65" s="137">
        <f t="shared" si="4"/>
        <v>24.99</v>
      </c>
      <c r="E65" s="138">
        <f>'인원 입력 기능'!E63</f>
        <v>3795</v>
      </c>
      <c r="F65" s="139">
        <f t="shared" si="2"/>
        <v>1.2601400598358995E-2</v>
      </c>
      <c r="G65" s="140">
        <f>SUM($E$7:E65)</f>
        <v>227810</v>
      </c>
      <c r="H65" s="141">
        <f t="shared" si="3"/>
        <v>0.75644929388989801</v>
      </c>
      <c r="I65" s="15"/>
      <c r="J65" s="15"/>
      <c r="K65" s="59"/>
    </row>
    <row r="66" spans="1:11" x14ac:dyDescent="0.45">
      <c r="A66" s="15"/>
      <c r="B66" s="136">
        <f>'인원 입력 기능'!B64</f>
        <v>84</v>
      </c>
      <c r="C66" s="27">
        <f t="shared" si="0"/>
        <v>6</v>
      </c>
      <c r="D66" s="137">
        <f t="shared" si="4"/>
        <v>23.73</v>
      </c>
      <c r="E66" s="138">
        <f>'인원 입력 기능'!E64</f>
        <v>3742</v>
      </c>
      <c r="F66" s="139">
        <f t="shared" si="2"/>
        <v>1.2425412658513666E-2</v>
      </c>
      <c r="G66" s="140">
        <f>SUM($E$7:E66)</f>
        <v>231552</v>
      </c>
      <c r="H66" s="141">
        <f t="shared" si="3"/>
        <v>0.76887470654841161</v>
      </c>
      <c r="I66" s="15"/>
      <c r="J66" s="15"/>
      <c r="K66" s="59"/>
    </row>
    <row r="67" spans="1:11" x14ac:dyDescent="0.45">
      <c r="A67" s="15"/>
      <c r="B67" s="136">
        <f>'인원 입력 기능'!B65</f>
        <v>83</v>
      </c>
      <c r="C67" s="27">
        <f t="shared" si="0"/>
        <v>6</v>
      </c>
      <c r="D67" s="137">
        <f t="shared" si="4"/>
        <v>22.53</v>
      </c>
      <c r="E67" s="138">
        <f>'인원 입력 기능'!E65</f>
        <v>3486</v>
      </c>
      <c r="F67" s="139">
        <f t="shared" si="2"/>
        <v>1.1575357703789053E-2</v>
      </c>
      <c r="G67" s="140">
        <f>SUM($E$7:E67)</f>
        <v>235038</v>
      </c>
      <c r="H67" s="141">
        <f t="shared" si="3"/>
        <v>0.78045006425220065</v>
      </c>
      <c r="I67" s="15"/>
      <c r="J67" s="15"/>
      <c r="K67" s="59"/>
    </row>
    <row r="68" spans="1:11" x14ac:dyDescent="0.45">
      <c r="A68" s="15"/>
      <c r="B68" s="136">
        <f>'인원 입력 기능'!B66</f>
        <v>82</v>
      </c>
      <c r="C68" s="27">
        <f t="shared" si="0"/>
        <v>7</v>
      </c>
      <c r="D68" s="137">
        <f t="shared" si="4"/>
        <v>21.38</v>
      </c>
      <c r="E68" s="138">
        <f>'인원 입력 기능'!E66</f>
        <v>3445</v>
      </c>
      <c r="F68" s="139">
        <f t="shared" si="2"/>
        <v>1.143921608994644E-2</v>
      </c>
      <c r="G68" s="140">
        <f>SUM($E$7:E68)</f>
        <v>238483</v>
      </c>
      <c r="H68" s="141">
        <f t="shared" si="3"/>
        <v>0.79188928034214712</v>
      </c>
      <c r="I68" s="15"/>
      <c r="J68" s="15"/>
      <c r="K68" s="59"/>
    </row>
    <row r="69" spans="1:11" x14ac:dyDescent="0.45">
      <c r="A69" s="15"/>
      <c r="B69" s="136">
        <f>'인원 입력 기능'!B67</f>
        <v>81</v>
      </c>
      <c r="C69" s="27">
        <f t="shared" si="0"/>
        <v>7</v>
      </c>
      <c r="D69" s="137">
        <f t="shared" si="4"/>
        <v>20.25</v>
      </c>
      <c r="E69" s="138">
        <f>'인원 입력 기능'!E67</f>
        <v>3393</v>
      </c>
      <c r="F69" s="139">
        <f t="shared" si="2"/>
        <v>1.1266548677268003E-2</v>
      </c>
      <c r="G69" s="140">
        <f>SUM($E$7:E69)</f>
        <v>241876</v>
      </c>
      <c r="H69" s="141">
        <f t="shared" si="3"/>
        <v>0.80315582901941507</v>
      </c>
      <c r="I69" s="15"/>
      <c r="J69" s="15"/>
      <c r="K69" s="59"/>
    </row>
    <row r="70" spans="1:11" x14ac:dyDescent="0.45">
      <c r="A70" s="15"/>
      <c r="B70" s="136">
        <f>'인원 입력 기능'!B68</f>
        <v>80</v>
      </c>
      <c r="C70" s="27">
        <f t="shared" si="0"/>
        <v>7</v>
      </c>
      <c r="D70" s="137">
        <f t="shared" si="4"/>
        <v>19.13</v>
      </c>
      <c r="E70" s="138">
        <f>'인원 입력 기능'!E68</f>
        <v>3345</v>
      </c>
      <c r="F70" s="139">
        <f t="shared" si="2"/>
        <v>1.1107163373257138E-2</v>
      </c>
      <c r="G70" s="140">
        <f>SUM($E$7:E70)</f>
        <v>245221</v>
      </c>
      <c r="H70" s="141">
        <f t="shared" si="3"/>
        <v>0.8142629923926723</v>
      </c>
      <c r="I70" s="15"/>
      <c r="J70" s="15"/>
      <c r="K70" s="59"/>
    </row>
    <row r="71" spans="1:11" x14ac:dyDescent="0.45">
      <c r="A71" s="15"/>
      <c r="B71" s="136">
        <f>'인원 입력 기능'!B69</f>
        <v>79</v>
      </c>
      <c r="C71" s="27">
        <f t="shared" ref="C71:C92" si="5">IF(ROUND(B71,0)&gt;=$N$7,1,IF(ROUND(B71,0)&gt;=$N$8,2,IF(ROUND(B71,0)&gt;=$N$9,3,IF(ROUND(B71,0)&gt;=$N$10,4,IF(ROUND(B71,0)&gt;=$N$11,5,IF(ROUND(B71,0)&gt;=$N$12,6,IF(ROUND(B71,0)&gt;=$N$13,7,IF(ROUND(B71,0)&gt;=$N$14,8,9))))))))</f>
        <v>7</v>
      </c>
      <c r="D71" s="137">
        <f t="shared" si="4"/>
        <v>18.03</v>
      </c>
      <c r="E71" s="138">
        <f>'인원 입력 기능'!E69</f>
        <v>3289</v>
      </c>
      <c r="F71" s="139">
        <f t="shared" si="2"/>
        <v>1.0921213851911129E-2</v>
      </c>
      <c r="G71" s="140">
        <f>SUM($E$7:E71)</f>
        <v>248510</v>
      </c>
      <c r="H71" s="141">
        <f t="shared" si="3"/>
        <v>0.82518420624458344</v>
      </c>
      <c r="I71" s="15"/>
      <c r="J71" s="15"/>
      <c r="K71" s="59"/>
    </row>
    <row r="72" spans="1:11" x14ac:dyDescent="0.45">
      <c r="A72" s="15"/>
      <c r="B72" s="136">
        <f>'인원 입력 기능'!B70</f>
        <v>78</v>
      </c>
      <c r="C72" s="27">
        <f t="shared" si="5"/>
        <v>7</v>
      </c>
      <c r="D72" s="137">
        <f t="shared" si="4"/>
        <v>16.97</v>
      </c>
      <c r="E72" s="138">
        <f>'인원 입력 기능'!E70</f>
        <v>3071</v>
      </c>
      <c r="F72" s="139">
        <f t="shared" ref="F72:F118" si="6">E72/$H$3</f>
        <v>1.0197338929528453E-2</v>
      </c>
      <c r="G72" s="140">
        <f>SUM($E$7:E72)</f>
        <v>251581</v>
      </c>
      <c r="H72" s="141">
        <f t="shared" ref="H72:H118" si="7">G72/$H$3</f>
        <v>0.83538154517411189</v>
      </c>
      <c r="I72" s="15"/>
      <c r="J72" s="15"/>
      <c r="K72" s="59"/>
    </row>
    <row r="73" spans="1:11" x14ac:dyDescent="0.45">
      <c r="A73" s="15"/>
      <c r="B73" s="136">
        <f>'인원 입력 기능'!B71</f>
        <v>77</v>
      </c>
      <c r="C73" s="27">
        <f t="shared" si="5"/>
        <v>7</v>
      </c>
      <c r="D73" s="137">
        <f t="shared" ref="D73:D118" si="8">ROUND(100*(1-(G72+G73)/2/$H$3),2)</f>
        <v>15.96</v>
      </c>
      <c r="E73" s="138">
        <f>'인원 입력 기능'!E71</f>
        <v>3048</v>
      </c>
      <c r="F73" s="139">
        <f t="shared" si="6"/>
        <v>1.0120966804689912E-2</v>
      </c>
      <c r="G73" s="140">
        <f>SUM($E$7:E73)</f>
        <v>254629</v>
      </c>
      <c r="H73" s="141">
        <f t="shared" si="7"/>
        <v>0.84550251197880177</v>
      </c>
      <c r="I73" s="15"/>
      <c r="J73" s="15"/>
      <c r="K73" s="59"/>
    </row>
    <row r="74" spans="1:11" x14ac:dyDescent="0.45">
      <c r="A74" s="15"/>
      <c r="B74" s="136">
        <f>'인원 입력 기능'!B72</f>
        <v>76</v>
      </c>
      <c r="C74" s="27">
        <f t="shared" si="5"/>
        <v>7</v>
      </c>
      <c r="D74" s="137">
        <f t="shared" si="8"/>
        <v>14.96</v>
      </c>
      <c r="E74" s="138">
        <f>'인원 입력 기능'!E72</f>
        <v>2976</v>
      </c>
      <c r="F74" s="139">
        <f t="shared" si="6"/>
        <v>9.8818888486736159E-3</v>
      </c>
      <c r="G74" s="140">
        <f>SUM($E$7:E74)</f>
        <v>257605</v>
      </c>
      <c r="H74" s="141">
        <f t="shared" si="7"/>
        <v>0.85538440082747536</v>
      </c>
      <c r="I74" s="15"/>
      <c r="J74" s="15"/>
      <c r="K74" s="59"/>
    </row>
    <row r="75" spans="1:11" x14ac:dyDescent="0.45">
      <c r="A75" s="15"/>
      <c r="B75" s="136">
        <f>'인원 입력 기능'!B73</f>
        <v>75</v>
      </c>
      <c r="C75" s="27">
        <f t="shared" si="5"/>
        <v>7</v>
      </c>
      <c r="D75" s="137">
        <f t="shared" si="8"/>
        <v>13.97</v>
      </c>
      <c r="E75" s="138">
        <f>'인원 입력 기능'!E73</f>
        <v>2973</v>
      </c>
      <c r="F75" s="139">
        <f t="shared" si="6"/>
        <v>9.8719272671729356E-3</v>
      </c>
      <c r="G75" s="140">
        <f>SUM($E$7:E75)</f>
        <v>260578</v>
      </c>
      <c r="H75" s="141">
        <f t="shared" si="7"/>
        <v>0.86525632809464825</v>
      </c>
      <c r="I75" s="15"/>
      <c r="J75" s="15"/>
      <c r="K75" s="59"/>
    </row>
    <row r="76" spans="1:11" x14ac:dyDescent="0.45">
      <c r="A76" s="15"/>
      <c r="B76" s="136">
        <f>'인원 입력 기능'!B74</f>
        <v>74</v>
      </c>
      <c r="C76" s="27">
        <f t="shared" si="5"/>
        <v>7</v>
      </c>
      <c r="D76" s="137">
        <f t="shared" si="8"/>
        <v>12.98</v>
      </c>
      <c r="E76" s="138">
        <f>'인원 입력 기능'!E74</f>
        <v>2968</v>
      </c>
      <c r="F76" s="139">
        <f t="shared" si="6"/>
        <v>9.8553246313384715E-3</v>
      </c>
      <c r="G76" s="140">
        <f>SUM($E$7:E76)</f>
        <v>263546</v>
      </c>
      <c r="H76" s="141">
        <f t="shared" si="7"/>
        <v>0.87511165272598679</v>
      </c>
      <c r="I76" s="15"/>
      <c r="J76" s="15"/>
      <c r="K76" s="59"/>
    </row>
    <row r="77" spans="1:11" x14ac:dyDescent="0.45">
      <c r="A77" s="15"/>
      <c r="B77" s="136">
        <f>'인원 입력 기능'!B75</f>
        <v>73</v>
      </c>
      <c r="C77" s="27">
        <f t="shared" si="5"/>
        <v>7</v>
      </c>
      <c r="D77" s="137">
        <f t="shared" si="8"/>
        <v>11.99</v>
      </c>
      <c r="E77" s="138">
        <f>'인원 입력 기능'!E75</f>
        <v>3019</v>
      </c>
      <c r="F77" s="139">
        <f t="shared" si="6"/>
        <v>1.0024671516850015E-2</v>
      </c>
      <c r="G77" s="140">
        <f>SUM($E$7:E77)</f>
        <v>266565</v>
      </c>
      <c r="H77" s="141">
        <f t="shared" si="7"/>
        <v>0.88513632424283684</v>
      </c>
      <c r="I77" s="15"/>
      <c r="J77" s="15"/>
      <c r="K77" s="59"/>
    </row>
    <row r="78" spans="1:11" x14ac:dyDescent="0.45">
      <c r="A78" s="15"/>
      <c r="B78" s="136">
        <f>'인원 입력 기능'!B76</f>
        <v>72</v>
      </c>
      <c r="C78" s="27">
        <f t="shared" si="5"/>
        <v>7</v>
      </c>
      <c r="D78" s="137">
        <f t="shared" si="8"/>
        <v>11.02</v>
      </c>
      <c r="E78" s="138">
        <f>'인원 입력 기능'!E76</f>
        <v>2812</v>
      </c>
      <c r="F78" s="139">
        <f t="shared" si="6"/>
        <v>9.3373223933031612E-3</v>
      </c>
      <c r="G78" s="140">
        <f>SUM($E$7:E78)</f>
        <v>269377</v>
      </c>
      <c r="H78" s="141">
        <f t="shared" si="7"/>
        <v>0.89447364663613993</v>
      </c>
      <c r="I78" s="15"/>
      <c r="J78" s="15"/>
      <c r="K78" s="59"/>
    </row>
    <row r="79" spans="1:11" x14ac:dyDescent="0.45">
      <c r="A79" s="15"/>
      <c r="B79" s="136">
        <f>'인원 입력 기능'!B77</f>
        <v>71</v>
      </c>
      <c r="C79" s="27">
        <f t="shared" si="5"/>
        <v>8</v>
      </c>
      <c r="D79" s="137">
        <f t="shared" si="8"/>
        <v>10.09</v>
      </c>
      <c r="E79" s="138">
        <f>'인원 입력 기능'!E77</f>
        <v>2758</v>
      </c>
      <c r="F79" s="139">
        <f t="shared" si="6"/>
        <v>9.1580139262909376E-3</v>
      </c>
      <c r="G79" s="140">
        <f>SUM($E$7:E79)</f>
        <v>272135</v>
      </c>
      <c r="H79" s="141">
        <f t="shared" si="7"/>
        <v>0.90363166056243094</v>
      </c>
      <c r="I79" s="15"/>
      <c r="J79" s="15"/>
      <c r="K79" s="59"/>
    </row>
    <row r="80" spans="1:11" x14ac:dyDescent="0.45">
      <c r="A80" s="15"/>
      <c r="B80" s="136">
        <f>'인원 입력 기능'!B78</f>
        <v>70</v>
      </c>
      <c r="C80" s="27">
        <f t="shared" si="5"/>
        <v>8</v>
      </c>
      <c r="D80" s="137">
        <f t="shared" si="8"/>
        <v>9.2100000000000009</v>
      </c>
      <c r="E80" s="138">
        <f>'인원 입력 기능'!E78</f>
        <v>2546</v>
      </c>
      <c r="F80" s="139">
        <f t="shared" si="6"/>
        <v>8.4540621669096181E-3</v>
      </c>
      <c r="G80" s="140">
        <f>SUM($E$7:E80)</f>
        <v>274681</v>
      </c>
      <c r="H80" s="141">
        <f t="shared" si="7"/>
        <v>0.91208572272934052</v>
      </c>
      <c r="I80" s="15"/>
      <c r="J80" s="15"/>
      <c r="K80" s="59"/>
    </row>
    <row r="81" spans="1:11" x14ac:dyDescent="0.45">
      <c r="A81" s="15"/>
      <c r="B81" s="136">
        <f>'인원 입력 기능'!B79</f>
        <v>69</v>
      </c>
      <c r="C81" s="27">
        <f t="shared" si="5"/>
        <v>8</v>
      </c>
      <c r="D81" s="137">
        <f t="shared" si="8"/>
        <v>8.2799999999999994</v>
      </c>
      <c r="E81" s="138">
        <f>'인원 입력 기능'!E79</f>
        <v>3084</v>
      </c>
      <c r="F81" s="139">
        <f t="shared" si="6"/>
        <v>1.0240505782698061E-2</v>
      </c>
      <c r="G81" s="140">
        <f>SUM($E$7:E81)</f>
        <v>277765</v>
      </c>
      <c r="H81" s="141">
        <f t="shared" si="7"/>
        <v>0.9223262285120386</v>
      </c>
      <c r="I81" s="15"/>
      <c r="J81" s="15"/>
      <c r="K81" s="59"/>
    </row>
    <row r="82" spans="1:11" x14ac:dyDescent="0.45">
      <c r="A82" s="15"/>
      <c r="B82" s="136">
        <f>'인원 입력 기능'!B80</f>
        <v>68</v>
      </c>
      <c r="C82" s="27">
        <f t="shared" si="5"/>
        <v>8</v>
      </c>
      <c r="D82" s="137">
        <f t="shared" si="8"/>
        <v>7.12</v>
      </c>
      <c r="E82" s="138">
        <f>'인원 입력 기능'!E80</f>
        <v>3917</v>
      </c>
      <c r="F82" s="139">
        <f t="shared" si="6"/>
        <v>1.3006504912719943E-2</v>
      </c>
      <c r="G82" s="140">
        <f>SUM($E$7:E82)</f>
        <v>281682</v>
      </c>
      <c r="H82" s="141">
        <f t="shared" si="7"/>
        <v>0.93533273342475853</v>
      </c>
      <c r="I82" s="15"/>
      <c r="J82" s="15"/>
      <c r="K82" s="59"/>
    </row>
    <row r="83" spans="1:11" x14ac:dyDescent="0.45">
      <c r="A83" s="15"/>
      <c r="B83" s="136">
        <f>'인원 입력 기능'!B81</f>
        <v>67</v>
      </c>
      <c r="C83" s="27">
        <f t="shared" si="5"/>
        <v>8</v>
      </c>
      <c r="D83" s="137">
        <f t="shared" si="8"/>
        <v>6.07</v>
      </c>
      <c r="E83" s="138">
        <f>'인원 입력 기능'!E81</f>
        <v>2380</v>
      </c>
      <c r="F83" s="139">
        <f t="shared" si="6"/>
        <v>7.9028546572053777E-3</v>
      </c>
      <c r="G83" s="140">
        <f>SUM($E$7:E83)</f>
        <v>284062</v>
      </c>
      <c r="H83" s="141">
        <f t="shared" si="7"/>
        <v>0.94323558808196384</v>
      </c>
      <c r="I83" s="15"/>
      <c r="J83" s="15"/>
      <c r="K83" s="59"/>
    </row>
    <row r="84" spans="1:11" x14ac:dyDescent="0.45">
      <c r="A84" s="15"/>
      <c r="B84" s="136">
        <f>'인원 입력 기능'!B82</f>
        <v>66</v>
      </c>
      <c r="C84" s="27">
        <f t="shared" si="5"/>
        <v>8</v>
      </c>
      <c r="D84" s="137">
        <f t="shared" si="8"/>
        <v>5.16</v>
      </c>
      <c r="E84" s="138">
        <f>'인원 입력 기능'!E82</f>
        <v>3119</v>
      </c>
      <c r="F84" s="139">
        <f t="shared" si="6"/>
        <v>1.0356724233539318E-2</v>
      </c>
      <c r="G84" s="140">
        <f>SUM($E$7:E84)</f>
        <v>287181</v>
      </c>
      <c r="H84" s="141">
        <f t="shared" si="7"/>
        <v>0.95359231231550323</v>
      </c>
      <c r="I84" s="15"/>
      <c r="J84" s="15"/>
      <c r="K84" s="59"/>
    </row>
    <row r="85" spans="1:11" x14ac:dyDescent="0.45">
      <c r="A85" s="15"/>
      <c r="B85" s="136">
        <f>'인원 입력 기능'!B83</f>
        <v>65</v>
      </c>
      <c r="C85" s="27">
        <f t="shared" si="5"/>
        <v>8</v>
      </c>
      <c r="D85" s="137">
        <f t="shared" si="8"/>
        <v>3.96</v>
      </c>
      <c r="E85" s="138">
        <f>'인원 입력 기능'!E83</f>
        <v>4125</v>
      </c>
      <c r="F85" s="139">
        <f t="shared" si="6"/>
        <v>1.3697174563433692E-2</v>
      </c>
      <c r="G85" s="140">
        <f>SUM($E$7:E85)</f>
        <v>291306</v>
      </c>
      <c r="H85" s="141">
        <f t="shared" si="7"/>
        <v>0.9672894868789369</v>
      </c>
      <c r="I85" s="15"/>
      <c r="J85" s="15"/>
      <c r="K85" s="59"/>
    </row>
    <row r="86" spans="1:11" x14ac:dyDescent="0.45">
      <c r="A86" s="15"/>
      <c r="B86" s="136">
        <f>'인원 입력 기능'!B84</f>
        <v>64</v>
      </c>
      <c r="C86" s="27">
        <f t="shared" si="5"/>
        <v>9</v>
      </c>
      <c r="D86" s="137">
        <f t="shared" si="8"/>
        <v>2.89</v>
      </c>
      <c r="E86" s="138">
        <f>'인원 입력 기능'!E84</f>
        <v>2294</v>
      </c>
      <c r="F86" s="139">
        <f t="shared" si="6"/>
        <v>7.6172893208525782E-3</v>
      </c>
      <c r="G86" s="140">
        <f>SUM($E$7:E86)</f>
        <v>293600</v>
      </c>
      <c r="H86" s="141">
        <f t="shared" si="7"/>
        <v>0.97490677619978949</v>
      </c>
      <c r="I86" s="15"/>
      <c r="J86" s="15"/>
      <c r="K86" s="59"/>
    </row>
    <row r="87" spans="1:11" x14ac:dyDescent="0.45">
      <c r="A87" s="15"/>
      <c r="B87" s="136">
        <f>'인원 입력 기능'!B85</f>
        <v>63</v>
      </c>
      <c r="C87" s="27">
        <f t="shared" si="5"/>
        <v>9</v>
      </c>
      <c r="D87" s="137">
        <f t="shared" si="8"/>
        <v>2.2799999999999998</v>
      </c>
      <c r="E87" s="138">
        <f>'인원 입력 기능'!E85</f>
        <v>1362</v>
      </c>
      <c r="F87" s="139">
        <f t="shared" si="6"/>
        <v>4.522558001308288E-3</v>
      </c>
      <c r="G87" s="140">
        <f>SUM($E$7:E87)</f>
        <v>294962</v>
      </c>
      <c r="H87" s="141">
        <f t="shared" si="7"/>
        <v>0.97942933420109779</v>
      </c>
      <c r="I87" s="15"/>
      <c r="J87" s="15"/>
      <c r="K87" s="59"/>
    </row>
    <row r="88" spans="1:11" x14ac:dyDescent="0.45">
      <c r="A88" s="15"/>
      <c r="B88" s="136">
        <f>'인원 입력 기능'!B86</f>
        <v>62</v>
      </c>
      <c r="C88" s="27">
        <f t="shared" si="5"/>
        <v>9</v>
      </c>
      <c r="D88" s="137">
        <f t="shared" si="8"/>
        <v>1.85</v>
      </c>
      <c r="E88" s="138">
        <f>'인원 입력 기능'!E86</f>
        <v>1225</v>
      </c>
      <c r="F88" s="139">
        <f t="shared" si="6"/>
        <v>4.0676457794439442E-3</v>
      </c>
      <c r="G88" s="140">
        <f>SUM($E$7:E88)</f>
        <v>296187</v>
      </c>
      <c r="H88" s="141">
        <f t="shared" si="7"/>
        <v>0.98349697998054175</v>
      </c>
      <c r="I88" s="15"/>
      <c r="J88" s="15"/>
      <c r="K88" s="59"/>
    </row>
    <row r="89" spans="1:11" x14ac:dyDescent="0.45">
      <c r="A89" s="15"/>
      <c r="B89" s="136">
        <f>'인원 입력 기능'!B87</f>
        <v>61</v>
      </c>
      <c r="C89" s="27">
        <f t="shared" si="5"/>
        <v>9</v>
      </c>
      <c r="D89" s="137">
        <f t="shared" si="8"/>
        <v>1.49</v>
      </c>
      <c r="E89" s="138">
        <f>'인원 입력 기능'!E87</f>
        <v>968</v>
      </c>
      <c r="F89" s="139">
        <f t="shared" si="6"/>
        <v>3.2142702975524393E-3</v>
      </c>
      <c r="G89" s="140">
        <f>SUM($E$7:E89)</f>
        <v>297155</v>
      </c>
      <c r="H89" s="141">
        <f t="shared" si="7"/>
        <v>0.98671125027809414</v>
      </c>
      <c r="I89" s="15"/>
      <c r="J89" s="15"/>
      <c r="K89" s="59"/>
    </row>
    <row r="90" spans="1:11" x14ac:dyDescent="0.45">
      <c r="A90" s="15"/>
      <c r="B90" s="136">
        <f>'인원 입력 기능'!B88</f>
        <v>60</v>
      </c>
      <c r="C90" s="27">
        <f t="shared" si="5"/>
        <v>9</v>
      </c>
      <c r="D90" s="137">
        <f t="shared" si="8"/>
        <v>1.2</v>
      </c>
      <c r="E90" s="138">
        <f>'인원 입력 기능'!E88</f>
        <v>803</v>
      </c>
      <c r="F90" s="139">
        <f t="shared" si="6"/>
        <v>2.6663833150150917E-3</v>
      </c>
      <c r="G90" s="140">
        <f>SUM($E$7:E90)</f>
        <v>297958</v>
      </c>
      <c r="H90" s="141">
        <f t="shared" si="7"/>
        <v>0.98937763359310926</v>
      </c>
      <c r="I90" s="15"/>
      <c r="J90" s="15"/>
      <c r="K90" s="59"/>
    </row>
    <row r="91" spans="1:11" x14ac:dyDescent="0.45">
      <c r="A91" s="15"/>
      <c r="B91" s="136">
        <f>'인원 입력 기능'!B89</f>
        <v>59</v>
      </c>
      <c r="C91" s="27">
        <f t="shared" si="5"/>
        <v>9</v>
      </c>
      <c r="D91" s="137">
        <f t="shared" si="8"/>
        <v>0.96</v>
      </c>
      <c r="E91" s="138">
        <f>'인원 입력 기능'!E89</f>
        <v>614</v>
      </c>
      <c r="F91" s="139">
        <f t="shared" si="6"/>
        <v>2.0388036804723118E-3</v>
      </c>
      <c r="G91" s="140">
        <f>SUM($E$7:E91)</f>
        <v>298572</v>
      </c>
      <c r="H91" s="141">
        <f t="shared" si="7"/>
        <v>0.99141643727358153</v>
      </c>
      <c r="I91" s="15"/>
      <c r="J91" s="15"/>
      <c r="K91" s="59"/>
    </row>
    <row r="92" spans="1:11" x14ac:dyDescent="0.45">
      <c r="A92" s="15"/>
      <c r="B92" s="136">
        <f>'인원 입력 기능'!B90</f>
        <v>58</v>
      </c>
      <c r="C92" s="27">
        <f t="shared" si="5"/>
        <v>9</v>
      </c>
      <c r="D92" s="137">
        <f t="shared" si="8"/>
        <v>0.78</v>
      </c>
      <c r="E92" s="138">
        <f>'인원 입력 기능'!E90</f>
        <v>461</v>
      </c>
      <c r="F92" s="139">
        <f t="shared" si="6"/>
        <v>1.5307630239376803E-3</v>
      </c>
      <c r="G92" s="140">
        <f>SUM($E$7:E92)</f>
        <v>299033</v>
      </c>
      <c r="H92" s="141">
        <f t="shared" si="7"/>
        <v>0.99294720029751926</v>
      </c>
      <c r="I92" s="15"/>
      <c r="J92" s="15"/>
      <c r="K92" s="59"/>
    </row>
    <row r="93" spans="1:11" x14ac:dyDescent="0.45">
      <c r="A93" s="15"/>
      <c r="B93" s="136">
        <f>'인원 입력 기능'!B91</f>
        <v>57</v>
      </c>
      <c r="C93" s="27">
        <f t="shared" ref="C93:C107" si="9">IF(ROUND(B93,0)&gt;=$N$7,1,IF(ROUND(B93,0)&gt;=$N$8,2,IF(ROUND(B93,0)&gt;=$N$9,3,IF(ROUND(B93,0)&gt;=$N$10,4,IF(ROUND(B93,0)&gt;=$N$11,5,IF(ROUND(B93,0)&gt;=$N$12,6,IF(ROUND(B93,0)&gt;=$N$13,7,IF(ROUND(B93,0)&gt;=$N$14,8,9))))))))</f>
        <v>9</v>
      </c>
      <c r="D93" s="137">
        <f t="shared" si="8"/>
        <v>0.65</v>
      </c>
      <c r="E93" s="138">
        <f>'인원 입력 기능'!E91</f>
        <v>363</v>
      </c>
      <c r="F93" s="139">
        <f t="shared" si="6"/>
        <v>1.2053513615821647E-3</v>
      </c>
      <c r="G93" s="140">
        <f>SUM($E$7:E93)</f>
        <v>299396</v>
      </c>
      <c r="H93" s="141">
        <f t="shared" si="7"/>
        <v>0.99415255165910144</v>
      </c>
      <c r="I93" s="15"/>
      <c r="J93" s="15"/>
      <c r="K93" s="59"/>
    </row>
    <row r="94" spans="1:11" ht="0.25" customHeight="1" x14ac:dyDescent="0.45">
      <c r="A94" s="15"/>
      <c r="B94" s="136">
        <f>'인원 입력 기능'!B92</f>
        <v>56</v>
      </c>
      <c r="C94" s="27">
        <f t="shared" si="9"/>
        <v>9</v>
      </c>
      <c r="D94" s="137">
        <f t="shared" si="8"/>
        <v>0.54</v>
      </c>
      <c r="E94" s="138">
        <f>'인원 입력 기능'!E92</f>
        <v>270</v>
      </c>
      <c r="F94" s="139">
        <f t="shared" si="6"/>
        <v>8.9654233506111433E-4</v>
      </c>
      <c r="G94" s="140">
        <f>SUM($E$7:E94)</f>
        <v>299666</v>
      </c>
      <c r="H94" s="141">
        <f t="shared" si="7"/>
        <v>0.99504909399416253</v>
      </c>
      <c r="I94" s="15"/>
      <c r="J94" s="15"/>
    </row>
    <row r="95" spans="1:11" x14ac:dyDescent="0.45">
      <c r="A95" s="15"/>
      <c r="B95" s="136">
        <f>'인원 입력 기능'!B93</f>
        <v>55</v>
      </c>
      <c r="C95" s="27">
        <f t="shared" si="9"/>
        <v>9</v>
      </c>
      <c r="D95" s="137">
        <f t="shared" si="8"/>
        <v>0.46</v>
      </c>
      <c r="E95" s="138">
        <f>'인원 입력 기능'!E93</f>
        <v>212</v>
      </c>
      <c r="F95" s="139">
        <f t="shared" si="6"/>
        <v>7.0395175938131941E-4</v>
      </c>
      <c r="G95" s="140">
        <f>SUM($E$7:E95)</f>
        <v>299878</v>
      </c>
      <c r="H95" s="141">
        <f t="shared" si="7"/>
        <v>0.99575304575354384</v>
      </c>
      <c r="I95" s="15"/>
      <c r="J95" s="15"/>
    </row>
    <row r="96" spans="1:11" x14ac:dyDescent="0.45">
      <c r="A96" s="15"/>
      <c r="B96" s="136">
        <f>'인원 입력 기능'!B94</f>
        <v>54</v>
      </c>
      <c r="C96" s="27">
        <f t="shared" si="9"/>
        <v>9</v>
      </c>
      <c r="D96" s="137">
        <f t="shared" si="8"/>
        <v>0.4</v>
      </c>
      <c r="E96" s="138">
        <f>'인원 입력 기능'!E94</f>
        <v>148</v>
      </c>
      <c r="F96" s="139">
        <f t="shared" si="6"/>
        <v>4.9143802070016637E-4</v>
      </c>
      <c r="G96" s="140">
        <f>SUM($E$7:E96)</f>
        <v>300026</v>
      </c>
      <c r="H96" s="141">
        <f t="shared" si="7"/>
        <v>0.99624448377424402</v>
      </c>
      <c r="I96" s="15"/>
      <c r="J96" s="15"/>
    </row>
    <row r="97" spans="1:10" x14ac:dyDescent="0.45">
      <c r="A97" s="15"/>
      <c r="B97" s="136">
        <f>'인원 입력 기능'!B95</f>
        <v>53</v>
      </c>
      <c r="C97" s="27">
        <f t="shared" si="9"/>
        <v>9</v>
      </c>
      <c r="D97" s="137">
        <f t="shared" si="8"/>
        <v>0.35</v>
      </c>
      <c r="E97" s="138">
        <f>'인원 입력 기능'!E95</f>
        <v>144</v>
      </c>
      <c r="F97" s="139">
        <f t="shared" si="6"/>
        <v>4.7815591203259427E-4</v>
      </c>
      <c r="G97" s="140">
        <f>SUM($E$7:E97)</f>
        <v>300170</v>
      </c>
      <c r="H97" s="141">
        <f t="shared" si="7"/>
        <v>0.99672263968627661</v>
      </c>
      <c r="I97" s="15"/>
      <c r="J97" s="15"/>
    </row>
    <row r="98" spans="1:10" x14ac:dyDescent="0.45">
      <c r="A98" s="15"/>
      <c r="B98" s="136">
        <f>'인원 입력 기능'!B96</f>
        <v>52</v>
      </c>
      <c r="C98" s="27">
        <f t="shared" si="9"/>
        <v>9</v>
      </c>
      <c r="D98" s="137">
        <f t="shared" si="8"/>
        <v>0.31</v>
      </c>
      <c r="E98" s="138">
        <f>'인원 입력 기능'!E96</f>
        <v>77</v>
      </c>
      <c r="F98" s="139">
        <f t="shared" si="6"/>
        <v>2.5568059185076224E-4</v>
      </c>
      <c r="G98" s="140">
        <f>SUM($E$7:E98)</f>
        <v>300247</v>
      </c>
      <c r="H98" s="141">
        <f t="shared" si="7"/>
        <v>0.99697832027812738</v>
      </c>
      <c r="I98" s="15"/>
      <c r="J98" s="15"/>
    </row>
    <row r="99" spans="1:10" x14ac:dyDescent="0.45">
      <c r="A99" s="15"/>
      <c r="B99" s="136">
        <f>'인원 입력 기능'!B97</f>
        <v>51</v>
      </c>
      <c r="C99" s="27">
        <f t="shared" si="9"/>
        <v>9</v>
      </c>
      <c r="D99" s="137">
        <f t="shared" si="8"/>
        <v>0.28000000000000003</v>
      </c>
      <c r="E99" s="138">
        <f>'인원 입력 기능'!E97</f>
        <v>108</v>
      </c>
      <c r="F99" s="139">
        <f t="shared" si="6"/>
        <v>3.586169340244457E-4</v>
      </c>
      <c r="G99" s="140">
        <f>SUM($E$7:E99)</f>
        <v>300355</v>
      </c>
      <c r="H99" s="141">
        <f t="shared" si="7"/>
        <v>0.99733693721215178</v>
      </c>
      <c r="I99" s="15"/>
      <c r="J99" s="15"/>
    </row>
    <row r="100" spans="1:10" x14ac:dyDescent="0.45">
      <c r="A100" s="15"/>
      <c r="B100" s="136">
        <f>'인원 입력 기능'!B98</f>
        <v>50</v>
      </c>
      <c r="C100" s="27">
        <f t="shared" si="9"/>
        <v>9</v>
      </c>
      <c r="D100" s="137">
        <f t="shared" si="8"/>
        <v>0.26</v>
      </c>
      <c r="E100" s="138">
        <f>'인원 입력 기능'!E98</f>
        <v>53</v>
      </c>
      <c r="F100" s="139">
        <f t="shared" si="6"/>
        <v>1.7598793984532985E-4</v>
      </c>
      <c r="G100" s="140">
        <f>SUM($E$7:E100)</f>
        <v>300408</v>
      </c>
      <c r="H100" s="141">
        <f t="shared" si="7"/>
        <v>0.99751292515199708</v>
      </c>
      <c r="I100" s="15"/>
      <c r="J100" s="15"/>
    </row>
    <row r="101" spans="1:10" x14ac:dyDescent="0.45">
      <c r="A101" s="15"/>
      <c r="B101" s="136">
        <f>'인원 입력 기능'!B99</f>
        <v>49</v>
      </c>
      <c r="C101" s="27">
        <f t="shared" si="9"/>
        <v>9</v>
      </c>
      <c r="D101" s="137">
        <f t="shared" si="8"/>
        <v>0.21</v>
      </c>
      <c r="E101" s="138">
        <f>'인원 입력 기능'!E99</f>
        <v>213</v>
      </c>
      <c r="F101" s="139">
        <f t="shared" si="6"/>
        <v>7.0727228654821235E-4</v>
      </c>
      <c r="G101" s="140">
        <f>SUM($E$7:E101)</f>
        <v>300621</v>
      </c>
      <c r="H101" s="141">
        <f t="shared" si="7"/>
        <v>0.9982201974385454</v>
      </c>
      <c r="I101" s="15"/>
      <c r="J101" s="15"/>
    </row>
    <row r="102" spans="1:10" x14ac:dyDescent="0.45">
      <c r="A102" s="15"/>
      <c r="B102" s="136">
        <f>'인원 입력 기능'!B100</f>
        <v>48</v>
      </c>
      <c r="C102" s="27">
        <f t="shared" si="9"/>
        <v>9</v>
      </c>
      <c r="D102" s="137">
        <f t="shared" si="8"/>
        <v>0.17</v>
      </c>
      <c r="E102" s="138">
        <f>'인원 입력 기능'!E100</f>
        <v>34</v>
      </c>
      <c r="F102" s="139">
        <f t="shared" si="6"/>
        <v>1.1289792367436254E-4</v>
      </c>
      <c r="G102" s="140">
        <f>SUM($E$7:E102)</f>
        <v>300655</v>
      </c>
      <c r="H102" s="141">
        <f t="shared" si="7"/>
        <v>0.9983330953622197</v>
      </c>
      <c r="I102" s="15"/>
      <c r="J102" s="15"/>
    </row>
    <row r="103" spans="1:10" ht="17.5" thickBot="1" x14ac:dyDescent="0.5">
      <c r="A103" s="15"/>
      <c r="B103" s="142">
        <f>'인원 입력 기능'!B101</f>
        <v>46</v>
      </c>
      <c r="C103" s="30">
        <f t="shared" si="9"/>
        <v>9</v>
      </c>
      <c r="D103" s="143">
        <f t="shared" si="8"/>
        <v>0.08</v>
      </c>
      <c r="E103" s="144">
        <f>'인원 입력 기능'!E101</f>
        <v>502</v>
      </c>
      <c r="F103" s="145">
        <f t="shared" si="6"/>
        <v>1.6669046377802939E-3</v>
      </c>
      <c r="G103" s="146">
        <f>SUM($E$7:E103)</f>
        <v>301157</v>
      </c>
      <c r="H103" s="147">
        <f t="shared" si="7"/>
        <v>1</v>
      </c>
      <c r="I103" s="15"/>
      <c r="J103" s="15"/>
    </row>
    <row r="104" spans="1:10" hidden="1" x14ac:dyDescent="0.45">
      <c r="A104" s="15"/>
      <c r="B104" s="54">
        <f>'인원 입력 기능'!B102</f>
        <v>0</v>
      </c>
      <c r="C104" s="148">
        <f t="shared" si="9"/>
        <v>9</v>
      </c>
      <c r="D104" s="149">
        <f t="shared" si="8"/>
        <v>0</v>
      </c>
      <c r="E104" s="150">
        <f>'인원 입력 기능'!E102</f>
        <v>0</v>
      </c>
      <c r="F104" s="139">
        <f t="shared" si="6"/>
        <v>0</v>
      </c>
      <c r="G104" s="151">
        <f>SUM($E$7:E104)</f>
        <v>301157</v>
      </c>
      <c r="H104" s="152">
        <f t="shared" si="7"/>
        <v>1</v>
      </c>
      <c r="I104" s="15"/>
      <c r="J104" s="15"/>
    </row>
    <row r="105" spans="1:10" hidden="1" x14ac:dyDescent="0.45">
      <c r="A105" s="15"/>
      <c r="B105" s="136">
        <f>'인원 입력 기능'!B103</f>
        <v>0</v>
      </c>
      <c r="C105" s="27">
        <f t="shared" si="9"/>
        <v>9</v>
      </c>
      <c r="D105" s="137">
        <f t="shared" si="8"/>
        <v>0</v>
      </c>
      <c r="E105" s="138">
        <f>'인원 입력 기능'!E103</f>
        <v>0</v>
      </c>
      <c r="F105" s="139">
        <f t="shared" si="6"/>
        <v>0</v>
      </c>
      <c r="G105" s="140">
        <f>SUM($E$7:E105)</f>
        <v>301157</v>
      </c>
      <c r="H105" s="153">
        <f t="shared" si="7"/>
        <v>1</v>
      </c>
      <c r="I105" s="15"/>
      <c r="J105" s="15"/>
    </row>
    <row r="106" spans="1:10" hidden="1" x14ac:dyDescent="0.45">
      <c r="A106" s="15"/>
      <c r="B106" s="136">
        <f>'인원 입력 기능'!B104</f>
        <v>0</v>
      </c>
      <c r="C106" s="27">
        <f t="shared" si="9"/>
        <v>9</v>
      </c>
      <c r="D106" s="137">
        <f t="shared" si="8"/>
        <v>0</v>
      </c>
      <c r="E106" s="138">
        <f>'인원 입력 기능'!E104</f>
        <v>0</v>
      </c>
      <c r="F106" s="139">
        <f t="shared" si="6"/>
        <v>0</v>
      </c>
      <c r="G106" s="140">
        <f>SUM($E$7:E106)</f>
        <v>301157</v>
      </c>
      <c r="H106" s="153">
        <f t="shared" si="7"/>
        <v>1</v>
      </c>
      <c r="I106" s="15"/>
      <c r="J106" s="15"/>
    </row>
    <row r="107" spans="1:10" hidden="1" x14ac:dyDescent="0.45">
      <c r="A107" s="15"/>
      <c r="B107" s="136">
        <f>'인원 입력 기능'!B105</f>
        <v>0</v>
      </c>
      <c r="C107" s="27">
        <f t="shared" si="9"/>
        <v>9</v>
      </c>
      <c r="D107" s="137">
        <f t="shared" si="8"/>
        <v>0</v>
      </c>
      <c r="E107" s="138">
        <f>'인원 입력 기능'!E105</f>
        <v>0</v>
      </c>
      <c r="F107" s="139">
        <f t="shared" si="6"/>
        <v>0</v>
      </c>
      <c r="G107" s="140">
        <f>SUM($E$7:E107)</f>
        <v>301157</v>
      </c>
      <c r="H107" s="153">
        <f t="shared" si="7"/>
        <v>1</v>
      </c>
      <c r="I107" s="15"/>
      <c r="J107" s="15"/>
    </row>
    <row r="108" spans="1:10" hidden="1" x14ac:dyDescent="0.45">
      <c r="A108" s="15"/>
      <c r="B108" s="136">
        <f>'인원 입력 기능'!B106</f>
        <v>0</v>
      </c>
      <c r="C108" s="27">
        <f t="shared" ref="C108" si="10">IF(ROUND(B108,0)&gt;=$N$7,1,IF(ROUND(B108,0)&gt;=$N$8,2,IF(ROUND(B108,0)&gt;=$N$9,3,IF(ROUND(B108,0)&gt;=$N$10,4,IF(ROUND(B108,0)&gt;=$N$11,5,IF(ROUND(B108,0)&gt;=$N$12,6,IF(ROUND(B108,0)&gt;=$N$13,7,IF(ROUND(B108,0)&gt;=$N$14,8,9))))))))</f>
        <v>9</v>
      </c>
      <c r="D108" s="137">
        <f t="shared" si="8"/>
        <v>0</v>
      </c>
      <c r="E108" s="138">
        <f>'인원 입력 기능'!E106</f>
        <v>0</v>
      </c>
      <c r="F108" s="139">
        <f t="shared" si="6"/>
        <v>0</v>
      </c>
      <c r="G108" s="140">
        <f>SUM($E$7:E108)</f>
        <v>301157</v>
      </c>
      <c r="H108" s="153">
        <f t="shared" si="7"/>
        <v>1</v>
      </c>
      <c r="I108" s="15"/>
      <c r="J108" s="15"/>
    </row>
    <row r="109" spans="1:10" hidden="1" x14ac:dyDescent="0.45">
      <c r="A109" s="15"/>
      <c r="B109" s="136">
        <f>'인원 입력 기능'!B107</f>
        <v>0</v>
      </c>
      <c r="C109" s="27">
        <f t="shared" ref="C109:C118" si="11">IF(ROUND(B109,0)&gt;=$N$7,1,IF(ROUND(B109,0)&gt;=$N$8,2,IF(ROUND(B109,0)&gt;=$N$9,3,IF(ROUND(B109,0)&gt;=$N$10,4,IF(ROUND(B109,0)&gt;=$N$11,5,IF(ROUND(B109,0)&gt;=$N$12,6,IF(ROUND(B109,0)&gt;=$N$13,7,IF(ROUND(B109,0)&gt;=$N$14,8,9))))))))</f>
        <v>9</v>
      </c>
      <c r="D109" s="137">
        <f t="shared" si="8"/>
        <v>0</v>
      </c>
      <c r="E109" s="138">
        <f>'인원 입력 기능'!E107</f>
        <v>0</v>
      </c>
      <c r="F109" s="139">
        <f t="shared" si="6"/>
        <v>0</v>
      </c>
      <c r="G109" s="140">
        <f>SUM($E$7:E109)</f>
        <v>301157</v>
      </c>
      <c r="H109" s="153">
        <f t="shared" si="7"/>
        <v>1</v>
      </c>
      <c r="I109" s="15"/>
      <c r="J109" s="15"/>
    </row>
    <row r="110" spans="1:10" hidden="1" x14ac:dyDescent="0.45">
      <c r="A110" s="15"/>
      <c r="B110" s="136">
        <f>'인원 입력 기능'!B108</f>
        <v>0</v>
      </c>
      <c r="C110" s="27">
        <f t="shared" si="11"/>
        <v>9</v>
      </c>
      <c r="D110" s="137">
        <f t="shared" si="8"/>
        <v>0</v>
      </c>
      <c r="E110" s="138">
        <f>'인원 입력 기능'!E108</f>
        <v>0</v>
      </c>
      <c r="F110" s="139">
        <f t="shared" si="6"/>
        <v>0</v>
      </c>
      <c r="G110" s="140">
        <f>SUM($E$7:E110)</f>
        <v>301157</v>
      </c>
      <c r="H110" s="153">
        <f t="shared" si="7"/>
        <v>1</v>
      </c>
      <c r="I110" s="15"/>
      <c r="J110" s="15"/>
    </row>
    <row r="111" spans="1:10" hidden="1" x14ac:dyDescent="0.45">
      <c r="A111" s="15"/>
      <c r="B111" s="136">
        <f>'인원 입력 기능'!B109</f>
        <v>0</v>
      </c>
      <c r="C111" s="27">
        <f t="shared" si="11"/>
        <v>9</v>
      </c>
      <c r="D111" s="137">
        <f t="shared" si="8"/>
        <v>0</v>
      </c>
      <c r="E111" s="138">
        <f>'인원 입력 기능'!E109</f>
        <v>0</v>
      </c>
      <c r="F111" s="139">
        <f t="shared" si="6"/>
        <v>0</v>
      </c>
      <c r="G111" s="140">
        <f>SUM($E$7:E111)</f>
        <v>301157</v>
      </c>
      <c r="H111" s="153">
        <f t="shared" si="7"/>
        <v>1</v>
      </c>
      <c r="I111" s="15"/>
      <c r="J111" s="15"/>
    </row>
    <row r="112" spans="1:10" hidden="1" x14ac:dyDescent="0.45">
      <c r="A112" s="15"/>
      <c r="B112" s="136">
        <f>'인원 입력 기능'!B110</f>
        <v>0</v>
      </c>
      <c r="C112" s="27">
        <f t="shared" si="11"/>
        <v>9</v>
      </c>
      <c r="D112" s="137">
        <f t="shared" si="8"/>
        <v>0</v>
      </c>
      <c r="E112" s="138">
        <f>'인원 입력 기능'!E110</f>
        <v>0</v>
      </c>
      <c r="F112" s="139">
        <f t="shared" si="6"/>
        <v>0</v>
      </c>
      <c r="G112" s="140">
        <f>SUM($E$7:E112)</f>
        <v>301157</v>
      </c>
      <c r="H112" s="153">
        <f t="shared" si="7"/>
        <v>1</v>
      </c>
      <c r="I112" s="15"/>
      <c r="J112" s="15"/>
    </row>
    <row r="113" spans="1:10" hidden="1" x14ac:dyDescent="0.45">
      <c r="A113" s="15"/>
      <c r="B113" s="136">
        <f>'인원 입력 기능'!B111</f>
        <v>0</v>
      </c>
      <c r="C113" s="27">
        <f t="shared" si="11"/>
        <v>9</v>
      </c>
      <c r="D113" s="137">
        <f t="shared" si="8"/>
        <v>0</v>
      </c>
      <c r="E113" s="138">
        <f>'인원 입력 기능'!E111</f>
        <v>0</v>
      </c>
      <c r="F113" s="139">
        <f t="shared" si="6"/>
        <v>0</v>
      </c>
      <c r="G113" s="140">
        <f>SUM($E$7:E113)</f>
        <v>301157</v>
      </c>
      <c r="H113" s="153">
        <f t="shared" si="7"/>
        <v>1</v>
      </c>
      <c r="I113" s="15"/>
      <c r="J113" s="15"/>
    </row>
    <row r="114" spans="1:10" hidden="1" x14ac:dyDescent="0.45">
      <c r="A114" s="15"/>
      <c r="B114" s="136">
        <f>'인원 입력 기능'!B112</f>
        <v>0</v>
      </c>
      <c r="C114" s="27">
        <f t="shared" si="11"/>
        <v>9</v>
      </c>
      <c r="D114" s="137">
        <f t="shared" si="8"/>
        <v>0</v>
      </c>
      <c r="E114" s="138">
        <f>'인원 입력 기능'!E112</f>
        <v>0</v>
      </c>
      <c r="F114" s="139">
        <f t="shared" si="6"/>
        <v>0</v>
      </c>
      <c r="G114" s="140">
        <f>SUM($E$7:E114)</f>
        <v>301157</v>
      </c>
      <c r="H114" s="153">
        <f t="shared" si="7"/>
        <v>1</v>
      </c>
      <c r="I114" s="15"/>
      <c r="J114" s="15"/>
    </row>
    <row r="115" spans="1:10" hidden="1" x14ac:dyDescent="0.45">
      <c r="A115" s="15"/>
      <c r="B115" s="136">
        <f>'인원 입력 기능'!B113</f>
        <v>0</v>
      </c>
      <c r="C115" s="27">
        <f t="shared" si="11"/>
        <v>9</v>
      </c>
      <c r="D115" s="137">
        <f t="shared" si="8"/>
        <v>0</v>
      </c>
      <c r="E115" s="138">
        <f>'인원 입력 기능'!E113</f>
        <v>0</v>
      </c>
      <c r="F115" s="139">
        <f t="shared" si="6"/>
        <v>0</v>
      </c>
      <c r="G115" s="140">
        <f>SUM($E$7:E115)</f>
        <v>301157</v>
      </c>
      <c r="H115" s="153">
        <f t="shared" si="7"/>
        <v>1</v>
      </c>
      <c r="I115" s="15"/>
      <c r="J115" s="15"/>
    </row>
    <row r="116" spans="1:10" hidden="1" x14ac:dyDescent="0.45">
      <c r="A116" s="15"/>
      <c r="B116" s="136">
        <f>'인원 입력 기능'!B114</f>
        <v>0</v>
      </c>
      <c r="C116" s="27">
        <f t="shared" si="11"/>
        <v>9</v>
      </c>
      <c r="D116" s="137">
        <f t="shared" si="8"/>
        <v>0</v>
      </c>
      <c r="E116" s="138">
        <f>'인원 입력 기능'!E114</f>
        <v>0</v>
      </c>
      <c r="F116" s="139">
        <f t="shared" si="6"/>
        <v>0</v>
      </c>
      <c r="G116" s="140">
        <f>SUM($E$7:E116)</f>
        <v>301157</v>
      </c>
      <c r="H116" s="153">
        <f t="shared" si="7"/>
        <v>1</v>
      </c>
      <c r="I116" s="15"/>
      <c r="J116" s="15"/>
    </row>
    <row r="117" spans="1:10" hidden="1" x14ac:dyDescent="0.45">
      <c r="A117" s="15"/>
      <c r="B117" s="136">
        <f>'인원 입력 기능'!B115</f>
        <v>0</v>
      </c>
      <c r="C117" s="27">
        <f t="shared" si="11"/>
        <v>9</v>
      </c>
      <c r="D117" s="137">
        <f t="shared" si="8"/>
        <v>0</v>
      </c>
      <c r="E117" s="138">
        <f>'인원 입력 기능'!E115</f>
        <v>0</v>
      </c>
      <c r="F117" s="139">
        <f t="shared" si="6"/>
        <v>0</v>
      </c>
      <c r="G117" s="140">
        <f>SUM($E$7:E117)</f>
        <v>301157</v>
      </c>
      <c r="H117" s="153">
        <f t="shared" si="7"/>
        <v>1</v>
      </c>
      <c r="I117" s="15"/>
      <c r="J117" s="15"/>
    </row>
    <row r="118" spans="1:10" ht="17.5" hidden="1" thickBot="1" x14ac:dyDescent="0.5">
      <c r="A118" s="15"/>
      <c r="B118" s="142">
        <f>'인원 입력 기능'!B116</f>
        <v>0</v>
      </c>
      <c r="C118" s="30">
        <f t="shared" si="11"/>
        <v>9</v>
      </c>
      <c r="D118" s="143">
        <f t="shared" si="8"/>
        <v>0</v>
      </c>
      <c r="E118" s="144">
        <f>'인원 입력 기능'!E116</f>
        <v>0</v>
      </c>
      <c r="F118" s="139">
        <f t="shared" si="6"/>
        <v>0</v>
      </c>
      <c r="G118" s="146">
        <f>SUM($E$7:E118)</f>
        <v>301157</v>
      </c>
      <c r="H118" s="154">
        <f t="shared" si="7"/>
        <v>1</v>
      </c>
      <c r="I118" s="15"/>
      <c r="J118" s="15"/>
    </row>
    <row r="119" spans="1:10" x14ac:dyDescent="0.45">
      <c r="A119" s="15"/>
      <c r="B119" s="15"/>
      <c r="C119" s="15"/>
      <c r="D119" s="15"/>
      <c r="E119" s="15"/>
      <c r="F119" s="15"/>
      <c r="G119" s="15"/>
      <c r="H119" s="15"/>
      <c r="I119" s="15"/>
      <c r="J119" s="15"/>
    </row>
    <row r="120" spans="1:10" x14ac:dyDescent="0.45">
      <c r="A120" s="15"/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x14ac:dyDescent="0.45">
      <c r="A121" s="15"/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 x14ac:dyDescent="0.45">
      <c r="A122" s="15"/>
      <c r="B122" s="15"/>
      <c r="C122" s="15"/>
      <c r="D122" s="15"/>
      <c r="E122" s="15"/>
      <c r="F122" s="15"/>
      <c r="G122" s="15"/>
      <c r="H122" s="15"/>
      <c r="I122" s="15"/>
      <c r="J122" s="15"/>
    </row>
    <row r="123" spans="1:10" x14ac:dyDescent="0.45">
      <c r="A123" s="58"/>
    </row>
  </sheetData>
  <sheetProtection algorithmName="SHA-512" hashValue="JIJH+JbMhcsZouaYGFrd/fSOnL438YaRSXf2C/2Ohtwd0je2iORLnIw0S5SamU2MD9x8yJ3n/vGhInsDZuih1w==" saltValue="3hUVDEN/sSlntdbhFEICKA==" spinCount="100000" sheet="1" objects="1" scenarios="1"/>
  <mergeCells count="2">
    <mergeCell ref="C3:D3"/>
    <mergeCell ref="C4:D4"/>
  </mergeCells>
  <phoneticPr fontId="1" type="noConversion"/>
  <conditionalFormatting sqref="B7:B118">
    <cfRule type="expression" dxfId="4" priority="1">
      <formula>$B7=$B8</formula>
    </cfRule>
  </conditionalFormatting>
  <conditionalFormatting sqref="B7:H7 B17:C33 C8:D8 C9:C16 B8:B117 C34:C117 B118:C118 D9:D118 E8:H118">
    <cfRule type="expression" dxfId="1" priority="2">
      <formula>OR($B7=$N$7:$N$14)</formula>
    </cfRule>
  </conditionalFormatting>
  <pageMargins left="0.7" right="0.7" top="0.75" bottom="0.75" header="0.3" footer="0.3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CA101-51EA-A24B-A768-CB685D70D8FA}">
  <sheetPr>
    <tabColor rgb="FF00B050"/>
    <pageSetUpPr fitToPage="1"/>
  </sheetPr>
  <dimension ref="A1:N106"/>
  <sheetViews>
    <sheetView zoomScale="70" zoomScaleNormal="70" workbookViewId="0">
      <selection activeCell="E13" sqref="E13"/>
    </sheetView>
  </sheetViews>
  <sheetFormatPr defaultRowHeight="17" x14ac:dyDescent="0.45"/>
  <cols>
    <col min="1" max="1" width="8.6640625" style="17" customWidth="1"/>
    <col min="2" max="2" width="14.08203125" style="17" customWidth="1"/>
    <col min="3" max="4" width="18.58203125" style="17" customWidth="1"/>
    <col min="5" max="9" width="14.08203125" style="17" customWidth="1"/>
    <col min="10" max="11" width="12.4140625" style="17" customWidth="1"/>
    <col min="12" max="12" width="8.6640625" style="17"/>
    <col min="13" max="14" width="8.6640625" style="17" customWidth="1"/>
    <col min="15" max="16384" width="8.6640625" style="17"/>
  </cols>
  <sheetData>
    <row r="1" spans="1:14" ht="17.5" thickBot="1" x14ac:dyDescent="0.5">
      <c r="A1" s="15"/>
      <c r="B1" s="15"/>
      <c r="C1" s="15"/>
      <c r="D1" s="15"/>
      <c r="E1" s="15"/>
      <c r="F1" s="15"/>
      <c r="G1" s="15"/>
      <c r="H1" s="15"/>
      <c r="I1" s="15"/>
    </row>
    <row r="2" spans="1:14" ht="17.5" thickBot="1" x14ac:dyDescent="0.5">
      <c r="A2" s="15"/>
      <c r="B2" s="155" t="s">
        <v>13</v>
      </c>
      <c r="C2" s="156" t="s">
        <v>47</v>
      </c>
      <c r="D2" s="157"/>
      <c r="E2" s="158" t="s">
        <v>10</v>
      </c>
      <c r="F2" s="159">
        <v>34.19</v>
      </c>
      <c r="G2" s="160" t="s">
        <v>9</v>
      </c>
      <c r="H2" s="119">
        <f>MAX('인원 입력 기능'!K:K)</f>
        <v>300422</v>
      </c>
      <c r="I2" s="15"/>
    </row>
    <row r="3" spans="1:14" ht="17.5" thickBot="1" x14ac:dyDescent="0.5">
      <c r="A3" s="15"/>
      <c r="B3" s="161" t="s">
        <v>14</v>
      </c>
      <c r="C3" s="162" t="s">
        <v>32</v>
      </c>
      <c r="D3" s="163"/>
      <c r="E3" s="164" t="s">
        <v>7</v>
      </c>
      <c r="F3" s="165" t="s">
        <v>43</v>
      </c>
      <c r="G3" s="16"/>
      <c r="H3" s="15"/>
      <c r="I3" s="15"/>
    </row>
    <row r="4" spans="1:14" ht="17.5" thickBot="1" x14ac:dyDescent="0.5">
      <c r="A4" s="15"/>
      <c r="B4" s="16"/>
      <c r="C4" s="16"/>
      <c r="D4" s="16"/>
      <c r="E4" s="16"/>
      <c r="F4" s="15"/>
      <c r="G4" s="15"/>
      <c r="H4" s="15"/>
      <c r="I4" s="15"/>
    </row>
    <row r="5" spans="1:14" ht="17.5" thickBot="1" x14ac:dyDescent="0.5">
      <c r="A5" s="15"/>
      <c r="B5" s="118" t="s">
        <v>6</v>
      </c>
      <c r="C5" s="125" t="s">
        <v>5</v>
      </c>
      <c r="D5" s="125" t="s">
        <v>4</v>
      </c>
      <c r="E5" s="125" t="s">
        <v>3</v>
      </c>
      <c r="F5" s="125" t="s">
        <v>2</v>
      </c>
      <c r="G5" s="125" t="s">
        <v>1</v>
      </c>
      <c r="H5" s="126" t="s">
        <v>0</v>
      </c>
      <c r="I5" s="15"/>
      <c r="J5" s="127"/>
      <c r="K5" s="166"/>
    </row>
    <row r="6" spans="1:14" x14ac:dyDescent="0.45">
      <c r="A6" s="15"/>
      <c r="B6" s="54">
        <f>'인원 입력 기능'!G5</f>
        <v>165</v>
      </c>
      <c r="C6" s="167">
        <f t="shared" ref="C6:C37" si="0">IF(ROUND(B6,0)&gt;=$M$6,1,IF(ROUND(B6,0)&gt;=$M$7,2,IF(ROUND(B6,0)&gt;=$M$8,3,IF(ROUND(B6,0)&gt;=$M$9,4,IF(ROUND(B6,0)&gt;=$M$10,5,IF(ROUND(B6,0)&gt;=$M$11,6,IF(ROUND(B6,0)&gt;=$M$12,7,IF(ROUND(B6,0)&gt;=$M$13,8,9))))))))</f>
        <v>1</v>
      </c>
      <c r="D6" s="149">
        <f>ROUND(100*(1-(0+G6)/2/$H$2),2)</f>
        <v>100</v>
      </c>
      <c r="E6" s="150">
        <f>'인원 입력 기능'!J5</f>
        <v>1</v>
      </c>
      <c r="F6" s="139">
        <f>E6/$H$2</f>
        <v>3.3286510308832241E-6</v>
      </c>
      <c r="G6" s="168">
        <f>E6</f>
        <v>1</v>
      </c>
      <c r="H6" s="169">
        <f>G6/$H$2</f>
        <v>3.3286510308832241E-6</v>
      </c>
      <c r="I6" s="15"/>
      <c r="K6" s="59"/>
      <c r="L6" s="170">
        <v>1</v>
      </c>
      <c r="M6" s="171">
        <v>141</v>
      </c>
      <c r="N6" s="59"/>
    </row>
    <row r="7" spans="1:14" x14ac:dyDescent="0.45">
      <c r="A7" s="15"/>
      <c r="B7" s="136">
        <f>'인원 입력 기능'!G6</f>
        <v>164</v>
      </c>
      <c r="C7" s="172">
        <f t="shared" si="0"/>
        <v>1</v>
      </c>
      <c r="D7" s="137">
        <f>ROUND(100*(1-(G6+G7)/2/$H$2),2)</f>
        <v>99.97</v>
      </c>
      <c r="E7" s="138">
        <f>'인원 입력 기능'!J6</f>
        <v>196</v>
      </c>
      <c r="F7" s="173">
        <f t="shared" ref="F7:F70" si="1">E7/$H$2</f>
        <v>6.5241560205311195E-4</v>
      </c>
      <c r="G7" s="174">
        <f>E7+G6</f>
        <v>197</v>
      </c>
      <c r="H7" s="175">
        <f t="shared" ref="H7:H70" si="2">G7/$H$2</f>
        <v>6.5574425308399516E-4</v>
      </c>
      <c r="I7" s="15"/>
      <c r="K7" s="59"/>
      <c r="L7" s="170">
        <v>2</v>
      </c>
      <c r="M7" s="171">
        <v>129</v>
      </c>
      <c r="N7" s="59"/>
    </row>
    <row r="8" spans="1:14" x14ac:dyDescent="0.45">
      <c r="A8" s="15"/>
      <c r="B8" s="136">
        <f>'인원 입력 기능'!G7</f>
        <v>162</v>
      </c>
      <c r="C8" s="172">
        <f t="shared" si="0"/>
        <v>1</v>
      </c>
      <c r="D8" s="137">
        <f t="shared" ref="D8:D71" si="3">ROUND(100*(1-(G7+G8)/2/$H$2),2)</f>
        <v>99.93</v>
      </c>
      <c r="E8" s="138">
        <f>'인원 입력 기능'!J7</f>
        <v>1</v>
      </c>
      <c r="F8" s="173">
        <f t="shared" si="1"/>
        <v>3.3286510308832241E-6</v>
      </c>
      <c r="G8" s="174">
        <f t="shared" ref="G8:G71" si="4">E8+G7</f>
        <v>198</v>
      </c>
      <c r="H8" s="175">
        <f t="shared" si="2"/>
        <v>6.5907290411487836E-4</v>
      </c>
      <c r="I8" s="15"/>
      <c r="K8" s="59"/>
      <c r="L8" s="170">
        <v>3</v>
      </c>
      <c r="M8" s="171">
        <v>115</v>
      </c>
      <c r="N8" s="59"/>
    </row>
    <row r="9" spans="1:14" x14ac:dyDescent="0.45">
      <c r="A9" s="15"/>
      <c r="B9" s="136">
        <f>'인원 입력 기능'!G8</f>
        <v>161</v>
      </c>
      <c r="C9" s="172">
        <f t="shared" si="0"/>
        <v>1</v>
      </c>
      <c r="D9" s="137">
        <f t="shared" si="3"/>
        <v>99.93</v>
      </c>
      <c r="E9" s="138">
        <f>'인원 입력 기능'!J8</f>
        <v>46</v>
      </c>
      <c r="F9" s="173">
        <f t="shared" si="1"/>
        <v>1.5311794742062831E-4</v>
      </c>
      <c r="G9" s="174">
        <f t="shared" si="4"/>
        <v>244</v>
      </c>
      <c r="H9" s="175">
        <f t="shared" si="2"/>
        <v>8.1219085153550667E-4</v>
      </c>
      <c r="I9" s="15"/>
      <c r="K9" s="59"/>
      <c r="L9" s="170">
        <v>4</v>
      </c>
      <c r="M9" s="171">
        <v>101</v>
      </c>
      <c r="N9" s="59"/>
    </row>
    <row r="10" spans="1:14" x14ac:dyDescent="0.45">
      <c r="A10" s="15"/>
      <c r="B10" s="136">
        <f>'인원 입력 기능'!G9</f>
        <v>160</v>
      </c>
      <c r="C10" s="172">
        <f t="shared" si="0"/>
        <v>1</v>
      </c>
      <c r="D10" s="137">
        <f t="shared" si="3"/>
        <v>99.84</v>
      </c>
      <c r="E10" s="138">
        <f>'인원 입력 기능'!J9</f>
        <v>462</v>
      </c>
      <c r="F10" s="173">
        <f t="shared" si="1"/>
        <v>1.5378367762680495E-3</v>
      </c>
      <c r="G10" s="174">
        <f t="shared" si="4"/>
        <v>706</v>
      </c>
      <c r="H10" s="175">
        <f t="shared" si="2"/>
        <v>2.3500276278035563E-3</v>
      </c>
      <c r="I10" s="15"/>
      <c r="K10" s="59"/>
      <c r="L10" s="170">
        <v>5</v>
      </c>
      <c r="M10" s="171">
        <v>89</v>
      </c>
      <c r="N10" s="59"/>
    </row>
    <row r="11" spans="1:14" x14ac:dyDescent="0.45">
      <c r="A11" s="15"/>
      <c r="B11" s="136">
        <f>'인원 입력 기능'!G10</f>
        <v>158</v>
      </c>
      <c r="C11" s="172">
        <f t="shared" si="0"/>
        <v>1</v>
      </c>
      <c r="D11" s="137">
        <f t="shared" si="3"/>
        <v>99.76</v>
      </c>
      <c r="E11" s="138">
        <f>'인원 입력 기능'!J10</f>
        <v>17</v>
      </c>
      <c r="F11" s="173">
        <f t="shared" si="1"/>
        <v>5.6587067525014814E-5</v>
      </c>
      <c r="G11" s="174">
        <f t="shared" si="4"/>
        <v>723</v>
      </c>
      <c r="H11" s="175">
        <f t="shared" si="2"/>
        <v>2.4066146953285713E-3</v>
      </c>
      <c r="I11" s="15"/>
      <c r="K11" s="59"/>
      <c r="L11" s="170">
        <v>6</v>
      </c>
      <c r="M11" s="171">
        <v>83</v>
      </c>
      <c r="N11" s="59"/>
    </row>
    <row r="12" spans="1:14" x14ac:dyDescent="0.45">
      <c r="A12" s="15"/>
      <c r="B12" s="136">
        <f>'인원 입력 기능'!G11</f>
        <v>157</v>
      </c>
      <c r="C12" s="172">
        <f t="shared" si="0"/>
        <v>1</v>
      </c>
      <c r="D12" s="137">
        <f t="shared" si="3"/>
        <v>99.74</v>
      </c>
      <c r="E12" s="138">
        <f>'인원 입력 기능'!J11</f>
        <v>140</v>
      </c>
      <c r="F12" s="173">
        <f t="shared" si="1"/>
        <v>4.660111443236514E-4</v>
      </c>
      <c r="G12" s="174">
        <f t="shared" si="4"/>
        <v>863</v>
      </c>
      <c r="H12" s="175">
        <f t="shared" si="2"/>
        <v>2.8726258396522225E-3</v>
      </c>
      <c r="I12" s="15"/>
      <c r="K12" s="59"/>
      <c r="L12" s="170">
        <v>7</v>
      </c>
      <c r="M12" s="171">
        <v>79</v>
      </c>
      <c r="N12" s="59"/>
    </row>
    <row r="13" spans="1:14" x14ac:dyDescent="0.45">
      <c r="A13" s="15"/>
      <c r="B13" s="136">
        <f>'인원 입력 기능'!G12</f>
        <v>156</v>
      </c>
      <c r="C13" s="172">
        <f t="shared" si="0"/>
        <v>1</v>
      </c>
      <c r="D13" s="137">
        <f t="shared" si="3"/>
        <v>99.57</v>
      </c>
      <c r="E13" s="138">
        <f>'인원 입력 기능'!J12</f>
        <v>881</v>
      </c>
      <c r="F13" s="173">
        <f t="shared" si="1"/>
        <v>2.9325415582081207E-3</v>
      </c>
      <c r="G13" s="174">
        <f t="shared" si="4"/>
        <v>1744</v>
      </c>
      <c r="H13" s="175">
        <f t="shared" si="2"/>
        <v>5.8051673978603427E-3</v>
      </c>
      <c r="I13" s="15"/>
      <c r="K13" s="59"/>
      <c r="L13" s="170">
        <v>8</v>
      </c>
      <c r="M13" s="171">
        <v>76</v>
      </c>
      <c r="N13" s="59"/>
    </row>
    <row r="14" spans="1:14" x14ac:dyDescent="0.45">
      <c r="A14" s="15"/>
      <c r="B14" s="136">
        <f>'인원 입력 기능'!G13</f>
        <v>155</v>
      </c>
      <c r="C14" s="172">
        <f t="shared" si="0"/>
        <v>1</v>
      </c>
      <c r="D14" s="137">
        <f t="shared" si="3"/>
        <v>99.41</v>
      </c>
      <c r="E14" s="138">
        <f>'인원 입력 기능'!J13</f>
        <v>28</v>
      </c>
      <c r="F14" s="173">
        <f t="shared" si="1"/>
        <v>9.3202228864730274E-5</v>
      </c>
      <c r="G14" s="174">
        <f t="shared" si="4"/>
        <v>1772</v>
      </c>
      <c r="H14" s="175">
        <f t="shared" si="2"/>
        <v>5.8983696267250734E-3</v>
      </c>
      <c r="I14" s="15"/>
      <c r="K14" s="59"/>
      <c r="L14" s="170">
        <v>9</v>
      </c>
      <c r="M14" s="171">
        <v>68</v>
      </c>
    </row>
    <row r="15" spans="1:14" x14ac:dyDescent="0.45">
      <c r="A15" s="15"/>
      <c r="B15" s="136">
        <f>'인원 입력 기능'!G14</f>
        <v>154</v>
      </c>
      <c r="C15" s="172">
        <f t="shared" si="0"/>
        <v>1</v>
      </c>
      <c r="D15" s="137">
        <f>ROUND(100*(1-(G14+G15)/2/$H$2),2)</f>
        <v>99.37</v>
      </c>
      <c r="E15" s="138">
        <f>'인원 입력 기능'!J14</f>
        <v>242</v>
      </c>
      <c r="F15" s="173">
        <f t="shared" si="1"/>
        <v>8.0553354947374026E-4</v>
      </c>
      <c r="G15" s="174">
        <f t="shared" si="4"/>
        <v>2014</v>
      </c>
      <c r="H15" s="175">
        <f t="shared" si="2"/>
        <v>6.703903176198814E-3</v>
      </c>
      <c r="I15" s="15"/>
      <c r="K15" s="59"/>
    </row>
    <row r="16" spans="1:14" x14ac:dyDescent="0.45">
      <c r="A16" s="15"/>
      <c r="B16" s="136">
        <f>'인원 입력 기능'!G15</f>
        <v>153</v>
      </c>
      <c r="C16" s="172">
        <f t="shared" si="0"/>
        <v>1</v>
      </c>
      <c r="D16" s="137">
        <f t="shared" si="3"/>
        <v>99.08</v>
      </c>
      <c r="E16" s="138">
        <f>'인원 입력 기능'!J15</f>
        <v>1502</v>
      </c>
      <c r="F16" s="173">
        <f t="shared" si="1"/>
        <v>4.999633848386603E-3</v>
      </c>
      <c r="G16" s="174">
        <f t="shared" si="4"/>
        <v>3516</v>
      </c>
      <c r="H16" s="175">
        <f t="shared" si="2"/>
        <v>1.1703537024585417E-2</v>
      </c>
      <c r="I16" s="15"/>
      <c r="K16" s="59"/>
    </row>
    <row r="17" spans="1:11" x14ac:dyDescent="0.45">
      <c r="A17" s="15"/>
      <c r="B17" s="136">
        <f>'인원 입력 기능'!G16</f>
        <v>152</v>
      </c>
      <c r="C17" s="172">
        <f t="shared" si="0"/>
        <v>1</v>
      </c>
      <c r="D17" s="137">
        <f t="shared" si="3"/>
        <v>98.83</v>
      </c>
      <c r="E17" s="138">
        <f>'인원 입력 기능'!J16</f>
        <v>11</v>
      </c>
      <c r="F17" s="173">
        <f t="shared" si="1"/>
        <v>3.6615161339715467E-5</v>
      </c>
      <c r="G17" s="174">
        <f t="shared" si="4"/>
        <v>3527</v>
      </c>
      <c r="H17" s="175">
        <f t="shared" si="2"/>
        <v>1.1740152185925131E-2</v>
      </c>
      <c r="I17" s="15"/>
      <c r="K17" s="59"/>
    </row>
    <row r="18" spans="1:11" x14ac:dyDescent="0.45">
      <c r="A18" s="15"/>
      <c r="B18" s="136">
        <f>'인원 입력 기능'!G17</f>
        <v>151</v>
      </c>
      <c r="C18" s="172">
        <f t="shared" si="0"/>
        <v>1</v>
      </c>
      <c r="D18" s="137">
        <f t="shared" si="3"/>
        <v>98.8</v>
      </c>
      <c r="E18" s="138">
        <f>'인원 입력 기능'!J17</f>
        <v>131</v>
      </c>
      <c r="F18" s="173">
        <f t="shared" si="1"/>
        <v>4.3605328504570237E-4</v>
      </c>
      <c r="G18" s="174">
        <f t="shared" si="4"/>
        <v>3658</v>
      </c>
      <c r="H18" s="175">
        <f t="shared" si="2"/>
        <v>1.2176205470970834E-2</v>
      </c>
      <c r="I18" s="15"/>
      <c r="K18" s="59"/>
    </row>
    <row r="19" spans="1:11" x14ac:dyDescent="0.45">
      <c r="A19" s="15"/>
      <c r="B19" s="136">
        <f>'인원 입력 기능'!G18</f>
        <v>150</v>
      </c>
      <c r="C19" s="172">
        <f t="shared" si="0"/>
        <v>1</v>
      </c>
      <c r="D19" s="137">
        <f t="shared" si="3"/>
        <v>98.66</v>
      </c>
      <c r="E19" s="138">
        <f>'인원 입력 기능'!J18</f>
        <v>743</v>
      </c>
      <c r="F19" s="173">
        <f t="shared" si="1"/>
        <v>2.4731877159462358E-3</v>
      </c>
      <c r="G19" s="174">
        <f t="shared" si="4"/>
        <v>4401</v>
      </c>
      <c r="H19" s="175">
        <f t="shared" si="2"/>
        <v>1.4649393186917071E-2</v>
      </c>
      <c r="I19" s="15"/>
      <c r="K19" s="59"/>
    </row>
    <row r="20" spans="1:11" x14ac:dyDescent="0.45">
      <c r="A20" s="15"/>
      <c r="B20" s="136">
        <f>'인원 입력 기능'!G19</f>
        <v>149</v>
      </c>
      <c r="C20" s="172">
        <f t="shared" si="0"/>
        <v>1</v>
      </c>
      <c r="D20" s="137">
        <f t="shared" si="3"/>
        <v>98.27</v>
      </c>
      <c r="E20" s="138">
        <f>'인원 입력 기능'!J19</f>
        <v>1574</v>
      </c>
      <c r="F20" s="173">
        <f t="shared" si="1"/>
        <v>5.2392967226101948E-3</v>
      </c>
      <c r="G20" s="174">
        <f t="shared" si="4"/>
        <v>5975</v>
      </c>
      <c r="H20" s="175">
        <f t="shared" si="2"/>
        <v>1.9888689909527264E-2</v>
      </c>
      <c r="I20" s="15"/>
      <c r="K20" s="59"/>
    </row>
    <row r="21" spans="1:11" x14ac:dyDescent="0.45">
      <c r="A21" s="15"/>
      <c r="B21" s="136">
        <f>'인원 입력 기능'!G20</f>
        <v>148</v>
      </c>
      <c r="C21" s="172">
        <f t="shared" si="0"/>
        <v>1</v>
      </c>
      <c r="D21" s="137">
        <f t="shared" si="3"/>
        <v>98</v>
      </c>
      <c r="E21" s="138">
        <f>'인원 입력 기능'!J20</f>
        <v>82</v>
      </c>
      <c r="F21" s="173">
        <f t="shared" si="1"/>
        <v>2.7294938453242438E-4</v>
      </c>
      <c r="G21" s="174">
        <f t="shared" si="4"/>
        <v>6057</v>
      </c>
      <c r="H21" s="175">
        <f t="shared" si="2"/>
        <v>2.0161639294059688E-2</v>
      </c>
      <c r="I21" s="15"/>
      <c r="K21" s="59"/>
    </row>
    <row r="22" spans="1:11" x14ac:dyDescent="0.45">
      <c r="A22" s="15"/>
      <c r="B22" s="136">
        <f>'인원 입력 기능'!G21</f>
        <v>147</v>
      </c>
      <c r="C22" s="172">
        <f t="shared" si="0"/>
        <v>1</v>
      </c>
      <c r="D22" s="137">
        <f t="shared" si="3"/>
        <v>97.93</v>
      </c>
      <c r="E22" s="138">
        <f>'인원 입력 기능'!J21</f>
        <v>317</v>
      </c>
      <c r="F22" s="173">
        <f t="shared" si="1"/>
        <v>1.055182376789982E-3</v>
      </c>
      <c r="G22" s="174">
        <f t="shared" si="4"/>
        <v>6374</v>
      </c>
      <c r="H22" s="175">
        <f t="shared" si="2"/>
        <v>2.1216821670849671E-2</v>
      </c>
      <c r="I22" s="15"/>
      <c r="K22" s="59"/>
    </row>
    <row r="23" spans="1:11" x14ac:dyDescent="0.45">
      <c r="A23" s="15"/>
      <c r="B23" s="136">
        <f>'인원 입력 기능'!G22</f>
        <v>146</v>
      </c>
      <c r="C23" s="172">
        <f t="shared" si="0"/>
        <v>1</v>
      </c>
      <c r="D23" s="137">
        <f t="shared" si="3"/>
        <v>97.67</v>
      </c>
      <c r="E23" s="138">
        <f>'인원 입력 기능'!J22</f>
        <v>1224</v>
      </c>
      <c r="F23" s="173">
        <f t="shared" si="1"/>
        <v>4.0742688618010661E-3</v>
      </c>
      <c r="G23" s="174">
        <f t="shared" si="4"/>
        <v>7598</v>
      </c>
      <c r="H23" s="175">
        <f t="shared" si="2"/>
        <v>2.5291090532650738E-2</v>
      </c>
      <c r="I23" s="15"/>
      <c r="K23" s="59"/>
    </row>
    <row r="24" spans="1:11" x14ac:dyDescent="0.45">
      <c r="A24" s="15"/>
      <c r="B24" s="136">
        <f>'인원 입력 기능'!G23</f>
        <v>145</v>
      </c>
      <c r="C24" s="172">
        <f t="shared" si="0"/>
        <v>1</v>
      </c>
      <c r="D24" s="137">
        <f t="shared" si="3"/>
        <v>97.19</v>
      </c>
      <c r="E24" s="138">
        <f>'인원 입력 기능'!J23</f>
        <v>1669</v>
      </c>
      <c r="F24" s="173">
        <f t="shared" si="1"/>
        <v>5.5555185705441013E-3</v>
      </c>
      <c r="G24" s="174">
        <f t="shared" si="4"/>
        <v>9267</v>
      </c>
      <c r="H24" s="175">
        <f t="shared" si="2"/>
        <v>3.0846609103194839E-2</v>
      </c>
      <c r="I24" s="15"/>
      <c r="K24" s="59"/>
    </row>
    <row r="25" spans="1:11" x14ac:dyDescent="0.45">
      <c r="A25" s="15"/>
      <c r="B25" s="136">
        <f>'인원 입력 기능'!G24</f>
        <v>144</v>
      </c>
      <c r="C25" s="172">
        <f t="shared" si="0"/>
        <v>1</v>
      </c>
      <c r="D25" s="137">
        <f t="shared" si="3"/>
        <v>96.87</v>
      </c>
      <c r="E25" s="138">
        <f>'인원 입력 기능'!J24</f>
        <v>249</v>
      </c>
      <c r="F25" s="173">
        <f t="shared" si="1"/>
        <v>8.2883410668992282E-4</v>
      </c>
      <c r="G25" s="174">
        <f t="shared" si="4"/>
        <v>9516</v>
      </c>
      <c r="H25" s="175">
        <f t="shared" si="2"/>
        <v>3.167544320988476E-2</v>
      </c>
      <c r="I25" s="15"/>
      <c r="K25" s="59"/>
    </row>
    <row r="26" spans="1:11" x14ac:dyDescent="0.45">
      <c r="A26" s="15"/>
      <c r="B26" s="136">
        <f>'인원 입력 기능'!G25</f>
        <v>143</v>
      </c>
      <c r="C26" s="172">
        <f t="shared" si="0"/>
        <v>1</v>
      </c>
      <c r="D26" s="137">
        <f t="shared" si="3"/>
        <v>96.73</v>
      </c>
      <c r="E26" s="138">
        <f>'인원 입력 기능'!J25</f>
        <v>600</v>
      </c>
      <c r="F26" s="173">
        <f t="shared" si="1"/>
        <v>1.9971906185299346E-3</v>
      </c>
      <c r="G26" s="174">
        <f t="shared" si="4"/>
        <v>10116</v>
      </c>
      <c r="H26" s="175">
        <f t="shared" si="2"/>
        <v>3.3672633828414698E-2</v>
      </c>
      <c r="I26" s="15"/>
      <c r="K26" s="59"/>
    </row>
    <row r="27" spans="1:11" x14ac:dyDescent="0.45">
      <c r="A27" s="15"/>
      <c r="B27" s="136">
        <f>'인원 입력 기능'!G26</f>
        <v>142</v>
      </c>
      <c r="C27" s="172">
        <f t="shared" si="0"/>
        <v>1</v>
      </c>
      <c r="D27" s="137">
        <f t="shared" si="3"/>
        <v>96.32</v>
      </c>
      <c r="E27" s="138">
        <f>'인원 입력 기능'!J26</f>
        <v>1851</v>
      </c>
      <c r="F27" s="173">
        <f t="shared" si="1"/>
        <v>6.1613330581648485E-3</v>
      </c>
      <c r="G27" s="174">
        <f t="shared" si="4"/>
        <v>11967</v>
      </c>
      <c r="H27" s="175">
        <f t="shared" si="2"/>
        <v>3.9833966886579544E-2</v>
      </c>
      <c r="I27" s="15"/>
      <c r="K27" s="59"/>
    </row>
    <row r="28" spans="1:11" x14ac:dyDescent="0.45">
      <c r="A28" s="15"/>
      <c r="B28" s="136">
        <f>'인원 입력 기능'!G27</f>
        <v>141</v>
      </c>
      <c r="C28" s="172">
        <f t="shared" si="0"/>
        <v>1</v>
      </c>
      <c r="D28" s="137">
        <f t="shared" si="3"/>
        <v>95.74</v>
      </c>
      <c r="E28" s="138">
        <f>'인원 입력 기능'!J27</f>
        <v>1660</v>
      </c>
      <c r="F28" s="173">
        <f t="shared" si="1"/>
        <v>5.5255607112661524E-3</v>
      </c>
      <c r="G28" s="174">
        <f t="shared" si="4"/>
        <v>13627</v>
      </c>
      <c r="H28" s="175">
        <f t="shared" si="2"/>
        <v>4.53595275978457E-2</v>
      </c>
      <c r="I28" s="15"/>
      <c r="K28" s="59"/>
    </row>
    <row r="29" spans="1:11" x14ac:dyDescent="0.45">
      <c r="A29" s="15"/>
      <c r="B29" s="136">
        <f>'인원 입력 기능'!G28</f>
        <v>140</v>
      </c>
      <c r="C29" s="172">
        <f t="shared" si="0"/>
        <v>2</v>
      </c>
      <c r="D29" s="137">
        <f t="shared" si="3"/>
        <v>95.38</v>
      </c>
      <c r="E29" s="138">
        <f>'인원 입력 기능'!J28</f>
        <v>520</v>
      </c>
      <c r="F29" s="173">
        <f t="shared" si="1"/>
        <v>1.7308985360592766E-3</v>
      </c>
      <c r="G29" s="174">
        <f t="shared" si="4"/>
        <v>14147</v>
      </c>
      <c r="H29" s="175">
        <f t="shared" si="2"/>
        <v>4.7090426133904975E-2</v>
      </c>
      <c r="I29" s="15"/>
      <c r="K29" s="59"/>
    </row>
    <row r="30" spans="1:11" x14ac:dyDescent="0.45">
      <c r="A30" s="15"/>
      <c r="B30" s="136">
        <f>'인원 입력 기능'!G29</f>
        <v>139</v>
      </c>
      <c r="C30" s="172">
        <f t="shared" si="0"/>
        <v>2</v>
      </c>
      <c r="D30" s="137">
        <f t="shared" si="3"/>
        <v>95.09</v>
      </c>
      <c r="E30" s="138">
        <f>'인원 입력 기능'!J29</f>
        <v>1229</v>
      </c>
      <c r="F30" s="173">
        <f t="shared" si="1"/>
        <v>4.090912116955483E-3</v>
      </c>
      <c r="G30" s="174">
        <f t="shared" si="4"/>
        <v>15376</v>
      </c>
      <c r="H30" s="175">
        <f t="shared" si="2"/>
        <v>5.1181338250860457E-2</v>
      </c>
      <c r="I30" s="15"/>
      <c r="K30" s="59"/>
    </row>
    <row r="31" spans="1:11" x14ac:dyDescent="0.45">
      <c r="A31" s="15"/>
      <c r="B31" s="136">
        <f>'인원 입력 기능'!G30</f>
        <v>138</v>
      </c>
      <c r="C31" s="172">
        <f t="shared" si="0"/>
        <v>2</v>
      </c>
      <c r="D31" s="137">
        <f t="shared" si="3"/>
        <v>94.39</v>
      </c>
      <c r="E31" s="138">
        <f>'인원 입력 기능'!J30</f>
        <v>2934</v>
      </c>
      <c r="F31" s="173">
        <f t="shared" si="1"/>
        <v>9.7662621246113798E-3</v>
      </c>
      <c r="G31" s="174">
        <f t="shared" si="4"/>
        <v>18310</v>
      </c>
      <c r="H31" s="175">
        <f t="shared" si="2"/>
        <v>6.0947600375471839E-2</v>
      </c>
      <c r="I31" s="15"/>
      <c r="K31" s="59"/>
    </row>
    <row r="32" spans="1:11" x14ac:dyDescent="0.45">
      <c r="A32" s="15"/>
      <c r="B32" s="136">
        <f>'인원 입력 기능'!G31</f>
        <v>137</v>
      </c>
      <c r="C32" s="172">
        <f t="shared" si="0"/>
        <v>2</v>
      </c>
      <c r="D32" s="137">
        <f t="shared" si="3"/>
        <v>93.78</v>
      </c>
      <c r="E32" s="138">
        <f>'인원 입력 기능'!J31</f>
        <v>724</v>
      </c>
      <c r="F32" s="173">
        <f t="shared" si="1"/>
        <v>2.4099433463594545E-3</v>
      </c>
      <c r="G32" s="174">
        <f t="shared" si="4"/>
        <v>19034</v>
      </c>
      <c r="H32" s="175">
        <f t="shared" si="2"/>
        <v>6.3357543721831291E-2</v>
      </c>
      <c r="I32" s="15"/>
      <c r="K32" s="59"/>
    </row>
    <row r="33" spans="1:11" x14ac:dyDescent="0.45">
      <c r="A33" s="15"/>
      <c r="B33" s="136">
        <f>'인원 입력 기능'!G32</f>
        <v>136</v>
      </c>
      <c r="C33" s="172">
        <f t="shared" si="0"/>
        <v>2</v>
      </c>
      <c r="D33" s="137">
        <f t="shared" si="3"/>
        <v>93.43</v>
      </c>
      <c r="E33" s="138">
        <f>'인원 입력 기능'!J32</f>
        <v>1394</v>
      </c>
      <c r="F33" s="173">
        <f t="shared" si="1"/>
        <v>4.6401395370512149E-3</v>
      </c>
      <c r="G33" s="174">
        <f t="shared" si="4"/>
        <v>20428</v>
      </c>
      <c r="H33" s="175">
        <f t="shared" si="2"/>
        <v>6.7997683258882502E-2</v>
      </c>
      <c r="I33" s="15"/>
      <c r="K33" s="59"/>
    </row>
    <row r="34" spans="1:11" x14ac:dyDescent="0.45">
      <c r="A34" s="15"/>
      <c r="B34" s="136">
        <f>'인원 입력 기능'!G33</f>
        <v>135</v>
      </c>
      <c r="C34" s="172">
        <f t="shared" si="0"/>
        <v>2</v>
      </c>
      <c r="D34" s="137">
        <f t="shared" si="3"/>
        <v>92.8</v>
      </c>
      <c r="E34" s="138">
        <f>'인원 입력 기능'!J33</f>
        <v>2376</v>
      </c>
      <c r="F34" s="173">
        <f t="shared" si="1"/>
        <v>7.9088748493785412E-3</v>
      </c>
      <c r="G34" s="174">
        <f t="shared" si="4"/>
        <v>22804</v>
      </c>
      <c r="H34" s="175">
        <f t="shared" si="2"/>
        <v>7.5906558108261052E-2</v>
      </c>
      <c r="I34" s="15"/>
      <c r="K34" s="59"/>
    </row>
    <row r="35" spans="1:11" x14ac:dyDescent="0.45">
      <c r="A35" s="15"/>
      <c r="B35" s="136">
        <f>'인원 입력 기능'!G34</f>
        <v>134</v>
      </c>
      <c r="C35" s="172">
        <f t="shared" si="0"/>
        <v>2</v>
      </c>
      <c r="D35" s="137">
        <f t="shared" si="3"/>
        <v>92.12</v>
      </c>
      <c r="E35" s="138">
        <f>'인원 입력 기능'!J34</f>
        <v>1740</v>
      </c>
      <c r="F35" s="173">
        <f t="shared" si="1"/>
        <v>5.7918527937368099E-3</v>
      </c>
      <c r="G35" s="174">
        <f t="shared" si="4"/>
        <v>24544</v>
      </c>
      <c r="H35" s="175">
        <f t="shared" si="2"/>
        <v>8.169841090199785E-2</v>
      </c>
      <c r="I35" s="15"/>
      <c r="K35" s="59"/>
    </row>
    <row r="36" spans="1:11" x14ac:dyDescent="0.45">
      <c r="A36" s="15"/>
      <c r="B36" s="136">
        <f>'인원 입력 기능'!G35</f>
        <v>133</v>
      </c>
      <c r="C36" s="172">
        <f t="shared" si="0"/>
        <v>2</v>
      </c>
      <c r="D36" s="137">
        <f t="shared" si="3"/>
        <v>91.67</v>
      </c>
      <c r="E36" s="138">
        <f>'인원 입력 기능'!J35</f>
        <v>960</v>
      </c>
      <c r="F36" s="173">
        <f t="shared" si="1"/>
        <v>3.1955049896478954E-3</v>
      </c>
      <c r="G36" s="174">
        <f t="shared" si="4"/>
        <v>25504</v>
      </c>
      <c r="H36" s="175">
        <f t="shared" si="2"/>
        <v>8.4893915891645758E-2</v>
      </c>
      <c r="I36" s="15"/>
      <c r="K36" s="59"/>
    </row>
    <row r="37" spans="1:11" x14ac:dyDescent="0.45">
      <c r="A37" s="15"/>
      <c r="B37" s="136">
        <f>'인원 입력 기능'!G36</f>
        <v>132</v>
      </c>
      <c r="C37" s="172">
        <f t="shared" si="0"/>
        <v>2</v>
      </c>
      <c r="D37" s="137">
        <f t="shared" si="3"/>
        <v>91.18</v>
      </c>
      <c r="E37" s="138">
        <f>'인원 입력 기능'!J36</f>
        <v>1971</v>
      </c>
      <c r="F37" s="173">
        <f t="shared" si="1"/>
        <v>6.5607711818708352E-3</v>
      </c>
      <c r="G37" s="174">
        <f t="shared" si="4"/>
        <v>27475</v>
      </c>
      <c r="H37" s="175">
        <f t="shared" si="2"/>
        <v>9.1454687073516588E-2</v>
      </c>
      <c r="I37" s="15"/>
      <c r="K37" s="59"/>
    </row>
    <row r="38" spans="1:11" x14ac:dyDescent="0.45">
      <c r="A38" s="15"/>
      <c r="B38" s="136">
        <f>'인원 입력 기능'!G37</f>
        <v>131</v>
      </c>
      <c r="C38" s="172">
        <f t="shared" ref="C38:C69" si="5">IF(ROUND(B38,0)&gt;=$M$6,1,IF(ROUND(B38,0)&gt;=$M$7,2,IF(ROUND(B38,0)&gt;=$M$8,3,IF(ROUND(B38,0)&gt;=$M$9,4,IF(ROUND(B38,0)&gt;=$M$10,5,IF(ROUND(B38,0)&gt;=$M$11,6,IF(ROUND(B38,0)&gt;=$M$12,7,IF(ROUND(B38,0)&gt;=$M$13,8,9))))))))</f>
        <v>2</v>
      </c>
      <c r="D38" s="137">
        <f t="shared" si="3"/>
        <v>90.4</v>
      </c>
      <c r="E38" s="138">
        <f>'인원 입력 기능'!J37</f>
        <v>2734</v>
      </c>
      <c r="F38" s="173">
        <f t="shared" si="1"/>
        <v>9.1005319184347348E-3</v>
      </c>
      <c r="G38" s="174">
        <f t="shared" si="4"/>
        <v>30209</v>
      </c>
      <c r="H38" s="175">
        <f t="shared" si="2"/>
        <v>0.10055521899195133</v>
      </c>
      <c r="I38" s="15"/>
      <c r="K38" s="59"/>
    </row>
    <row r="39" spans="1:11" x14ac:dyDescent="0.45">
      <c r="A39" s="15"/>
      <c r="B39" s="136">
        <f>'인원 입력 기능'!G38</f>
        <v>130</v>
      </c>
      <c r="C39" s="172">
        <f t="shared" si="5"/>
        <v>2</v>
      </c>
      <c r="D39" s="137">
        <f t="shared" si="3"/>
        <v>89.68</v>
      </c>
      <c r="E39" s="138">
        <f>'인원 입력 기능'!J38</f>
        <v>1582</v>
      </c>
      <c r="F39" s="173">
        <f t="shared" si="1"/>
        <v>5.2659259308572605E-3</v>
      </c>
      <c r="G39" s="174">
        <f t="shared" si="4"/>
        <v>31791</v>
      </c>
      <c r="H39" s="175">
        <f t="shared" si="2"/>
        <v>0.10582114492280859</v>
      </c>
      <c r="I39" s="15"/>
      <c r="K39" s="59"/>
    </row>
    <row r="40" spans="1:11" x14ac:dyDescent="0.45">
      <c r="A40" s="15"/>
      <c r="B40" s="136">
        <f>'인원 입력 기능'!G39</f>
        <v>129</v>
      </c>
      <c r="C40" s="172">
        <f t="shared" si="5"/>
        <v>2</v>
      </c>
      <c r="D40" s="137">
        <f t="shared" si="3"/>
        <v>89.17</v>
      </c>
      <c r="E40" s="138">
        <f>'인원 입력 기능'!J39</f>
        <v>1481</v>
      </c>
      <c r="F40" s="173">
        <f t="shared" si="1"/>
        <v>4.9297321767380548E-3</v>
      </c>
      <c r="G40" s="174">
        <f t="shared" si="4"/>
        <v>33272</v>
      </c>
      <c r="H40" s="175">
        <f t="shared" si="2"/>
        <v>0.11075087709954663</v>
      </c>
      <c r="I40" s="15"/>
      <c r="K40" s="59"/>
    </row>
    <row r="41" spans="1:11" x14ac:dyDescent="0.45">
      <c r="A41" s="15"/>
      <c r="B41" s="136">
        <f>'인원 입력 기능'!G40</f>
        <v>128</v>
      </c>
      <c r="C41" s="172">
        <f t="shared" si="5"/>
        <v>3</v>
      </c>
      <c r="D41" s="137">
        <f t="shared" si="3"/>
        <v>88.49</v>
      </c>
      <c r="E41" s="138">
        <f>'인원 입력 기능'!J40</f>
        <v>2588</v>
      </c>
      <c r="F41" s="173">
        <f t="shared" si="1"/>
        <v>8.6145488679257847E-3</v>
      </c>
      <c r="G41" s="174">
        <f t="shared" si="4"/>
        <v>35860</v>
      </c>
      <c r="H41" s="175">
        <f t="shared" si="2"/>
        <v>0.11936542596747242</v>
      </c>
      <c r="I41" s="15"/>
      <c r="K41" s="59"/>
    </row>
    <row r="42" spans="1:11" x14ac:dyDescent="0.45">
      <c r="A42" s="15"/>
      <c r="B42" s="136">
        <f>'인원 입력 기능'!G41</f>
        <v>127</v>
      </c>
      <c r="C42" s="172">
        <f t="shared" si="5"/>
        <v>3</v>
      </c>
      <c r="D42" s="137">
        <f t="shared" si="3"/>
        <v>87.64</v>
      </c>
      <c r="E42" s="138">
        <f>'인원 입력 기능'!J41</f>
        <v>2559</v>
      </c>
      <c r="F42" s="173">
        <f t="shared" si="1"/>
        <v>8.5180179880301708E-3</v>
      </c>
      <c r="G42" s="174">
        <f t="shared" si="4"/>
        <v>38419</v>
      </c>
      <c r="H42" s="175">
        <f t="shared" si="2"/>
        <v>0.12788344395550258</v>
      </c>
      <c r="I42" s="15"/>
      <c r="K42" s="59"/>
    </row>
    <row r="43" spans="1:11" x14ac:dyDescent="0.45">
      <c r="A43" s="15"/>
      <c r="B43" s="136">
        <f>'인원 입력 기능'!G42</f>
        <v>126</v>
      </c>
      <c r="C43" s="172">
        <f t="shared" si="5"/>
        <v>3</v>
      </c>
      <c r="D43" s="137">
        <f t="shared" si="3"/>
        <v>86.92</v>
      </c>
      <c r="E43" s="138">
        <f>'인원 입력 기능'!J42</f>
        <v>1750</v>
      </c>
      <c r="F43" s="173">
        <f t="shared" si="1"/>
        <v>5.8251393040456428E-3</v>
      </c>
      <c r="G43" s="174">
        <f t="shared" si="4"/>
        <v>40169</v>
      </c>
      <c r="H43" s="175">
        <f t="shared" si="2"/>
        <v>0.13370858325954824</v>
      </c>
      <c r="I43" s="15"/>
      <c r="K43" s="59"/>
    </row>
    <row r="44" spans="1:11" x14ac:dyDescent="0.45">
      <c r="A44" s="15"/>
      <c r="B44" s="136">
        <f>'인원 입력 기능'!G43</f>
        <v>125</v>
      </c>
      <c r="C44" s="172">
        <f t="shared" si="5"/>
        <v>3</v>
      </c>
      <c r="D44" s="137">
        <f t="shared" si="3"/>
        <v>86.26</v>
      </c>
      <c r="E44" s="138">
        <f>'인원 입력 기능'!J43</f>
        <v>2226</v>
      </c>
      <c r="F44" s="173">
        <f t="shared" si="1"/>
        <v>7.4095771947460575E-3</v>
      </c>
      <c r="G44" s="174">
        <f t="shared" si="4"/>
        <v>42395</v>
      </c>
      <c r="H44" s="175">
        <f t="shared" si="2"/>
        <v>0.14111816045429429</v>
      </c>
      <c r="I44" s="15"/>
      <c r="K44" s="59"/>
    </row>
    <row r="45" spans="1:11" x14ac:dyDescent="0.45">
      <c r="A45" s="15"/>
      <c r="B45" s="136">
        <f>'인원 입력 기능'!G44</f>
        <v>124</v>
      </c>
      <c r="C45" s="172">
        <f t="shared" si="5"/>
        <v>3</v>
      </c>
      <c r="D45" s="137">
        <f t="shared" si="3"/>
        <v>85.39</v>
      </c>
      <c r="E45" s="138">
        <f>'인원 입력 기능'!J44</f>
        <v>2993</v>
      </c>
      <c r="F45" s="173">
        <f t="shared" si="1"/>
        <v>9.9626525354334899E-3</v>
      </c>
      <c r="G45" s="174">
        <f t="shared" si="4"/>
        <v>45388</v>
      </c>
      <c r="H45" s="175">
        <f t="shared" si="2"/>
        <v>0.15108081298972778</v>
      </c>
      <c r="I45" s="15"/>
      <c r="K45" s="59"/>
    </row>
    <row r="46" spans="1:11" x14ac:dyDescent="0.45">
      <c r="A46" s="15"/>
      <c r="B46" s="136">
        <f>'인원 입력 기능'!G45</f>
        <v>123</v>
      </c>
      <c r="C46" s="172">
        <f t="shared" si="5"/>
        <v>3</v>
      </c>
      <c r="D46" s="137">
        <f t="shared" si="3"/>
        <v>84.42</v>
      </c>
      <c r="E46" s="138">
        <f>'인원 입력 기능'!J45</f>
        <v>2837</v>
      </c>
      <c r="F46" s="173">
        <f t="shared" si="1"/>
        <v>9.4433829746157077E-3</v>
      </c>
      <c r="G46" s="174">
        <f t="shared" si="4"/>
        <v>48225</v>
      </c>
      <c r="H46" s="175">
        <f t="shared" si="2"/>
        <v>0.1605241959643435</v>
      </c>
      <c r="I46" s="15"/>
      <c r="K46" s="59"/>
    </row>
    <row r="47" spans="1:11" x14ac:dyDescent="0.45">
      <c r="A47" s="15"/>
      <c r="B47" s="136">
        <f>'인원 입력 기능'!G46</f>
        <v>122</v>
      </c>
      <c r="C47" s="172">
        <f t="shared" si="5"/>
        <v>3</v>
      </c>
      <c r="D47" s="137">
        <f t="shared" si="3"/>
        <v>83.51</v>
      </c>
      <c r="E47" s="138">
        <f>'인원 입력 기능'!J46</f>
        <v>2628</v>
      </c>
      <c r="F47" s="173">
        <f t="shared" si="1"/>
        <v>8.747694909161113E-3</v>
      </c>
      <c r="G47" s="174">
        <f t="shared" si="4"/>
        <v>50853</v>
      </c>
      <c r="H47" s="175">
        <f t="shared" si="2"/>
        <v>0.16927189087350461</v>
      </c>
      <c r="I47" s="15"/>
      <c r="K47" s="59"/>
    </row>
    <row r="48" spans="1:11" x14ac:dyDescent="0.45">
      <c r="A48" s="15"/>
      <c r="B48" s="136">
        <f>'인원 입력 기능'!G47</f>
        <v>121</v>
      </c>
      <c r="C48" s="172">
        <f t="shared" si="5"/>
        <v>3</v>
      </c>
      <c r="D48" s="137">
        <f t="shared" si="3"/>
        <v>82.6</v>
      </c>
      <c r="E48" s="138">
        <f>'인원 입력 기능'!J47</f>
        <v>2862</v>
      </c>
      <c r="F48" s="173">
        <f t="shared" si="1"/>
        <v>9.5265992503877871E-3</v>
      </c>
      <c r="G48" s="174">
        <f t="shared" si="4"/>
        <v>53715</v>
      </c>
      <c r="H48" s="175">
        <f t="shared" si="2"/>
        <v>0.1787984901238924</v>
      </c>
      <c r="I48" s="15"/>
      <c r="K48" s="59"/>
    </row>
    <row r="49" spans="1:11" x14ac:dyDescent="0.45">
      <c r="A49" s="15"/>
      <c r="B49" s="136">
        <f>'인원 입력 기능'!G48</f>
        <v>120</v>
      </c>
      <c r="C49" s="172">
        <f t="shared" si="5"/>
        <v>3</v>
      </c>
      <c r="D49" s="137">
        <f t="shared" si="3"/>
        <v>81.52</v>
      </c>
      <c r="E49" s="138">
        <f>'인원 입력 기능'!J48</f>
        <v>3581</v>
      </c>
      <c r="F49" s="173">
        <f t="shared" si="1"/>
        <v>1.1919899341592826E-2</v>
      </c>
      <c r="G49" s="174">
        <f t="shared" si="4"/>
        <v>57296</v>
      </c>
      <c r="H49" s="175">
        <f t="shared" si="2"/>
        <v>0.19071838946548522</v>
      </c>
      <c r="I49" s="15"/>
      <c r="K49" s="59"/>
    </row>
    <row r="50" spans="1:11" x14ac:dyDescent="0.45">
      <c r="A50" s="15"/>
      <c r="B50" s="136">
        <f>'인원 입력 기능'!G49</f>
        <v>119</v>
      </c>
      <c r="C50" s="172">
        <f t="shared" si="5"/>
        <v>3</v>
      </c>
      <c r="D50" s="137">
        <f t="shared" si="3"/>
        <v>80.489999999999995</v>
      </c>
      <c r="E50" s="138">
        <f>'인원 입력 기능'!J49</f>
        <v>2606</v>
      </c>
      <c r="F50" s="173">
        <f t="shared" si="1"/>
        <v>8.6744645864816824E-3</v>
      </c>
      <c r="G50" s="174">
        <f t="shared" si="4"/>
        <v>59902</v>
      </c>
      <c r="H50" s="175">
        <f t="shared" si="2"/>
        <v>0.19939285405196691</v>
      </c>
      <c r="I50" s="15"/>
      <c r="K50" s="59"/>
    </row>
    <row r="51" spans="1:11" x14ac:dyDescent="0.45">
      <c r="A51" s="15"/>
      <c r="B51" s="136">
        <f>'인원 입력 기능'!G50</f>
        <v>118</v>
      </c>
      <c r="C51" s="172">
        <f t="shared" si="5"/>
        <v>3</v>
      </c>
      <c r="D51" s="137">
        <f t="shared" si="3"/>
        <v>79.56</v>
      </c>
      <c r="E51" s="138">
        <f>'인원 입력 기능'!J50</f>
        <v>3018</v>
      </c>
      <c r="F51" s="173">
        <f t="shared" si="1"/>
        <v>1.0045868811205571E-2</v>
      </c>
      <c r="G51" s="174">
        <f t="shared" si="4"/>
        <v>62920</v>
      </c>
      <c r="H51" s="175">
        <f t="shared" si="2"/>
        <v>0.20943872286317247</v>
      </c>
      <c r="I51" s="15"/>
      <c r="K51" s="59"/>
    </row>
    <row r="52" spans="1:11" x14ac:dyDescent="0.45">
      <c r="A52" s="15"/>
      <c r="B52" s="136">
        <f>'인원 입력 기능'!G51</f>
        <v>117</v>
      </c>
      <c r="C52" s="172">
        <f t="shared" si="5"/>
        <v>3</v>
      </c>
      <c r="D52" s="137">
        <f t="shared" si="3"/>
        <v>78.510000000000005</v>
      </c>
      <c r="E52" s="138">
        <f>'인원 입력 기능'!J51</f>
        <v>3262</v>
      </c>
      <c r="F52" s="173">
        <f t="shared" si="1"/>
        <v>1.0858059662741077E-2</v>
      </c>
      <c r="G52" s="174">
        <f t="shared" si="4"/>
        <v>66182</v>
      </c>
      <c r="H52" s="175">
        <f t="shared" si="2"/>
        <v>0.22029678252591356</v>
      </c>
      <c r="I52" s="15"/>
      <c r="K52" s="59"/>
    </row>
    <row r="53" spans="1:11" x14ac:dyDescent="0.45">
      <c r="A53" s="15"/>
      <c r="B53" s="136">
        <f>'인원 입력 기능'!G52</f>
        <v>116</v>
      </c>
      <c r="C53" s="172">
        <f t="shared" si="5"/>
        <v>3</v>
      </c>
      <c r="D53" s="137">
        <f t="shared" si="3"/>
        <v>77.53</v>
      </c>
      <c r="E53" s="138">
        <f>'인원 입력 기능'!J52</f>
        <v>2674</v>
      </c>
      <c r="F53" s="173">
        <f t="shared" si="1"/>
        <v>8.9008128565817423E-3</v>
      </c>
      <c r="G53" s="174">
        <f t="shared" si="4"/>
        <v>68856</v>
      </c>
      <c r="H53" s="175">
        <f t="shared" si="2"/>
        <v>0.22919759538249529</v>
      </c>
      <c r="I53" s="15"/>
      <c r="K53" s="59"/>
    </row>
    <row r="54" spans="1:11" x14ac:dyDescent="0.45">
      <c r="A54" s="15"/>
      <c r="B54" s="136">
        <f>'인원 입력 기능'!G53</f>
        <v>115</v>
      </c>
      <c r="C54" s="172">
        <f t="shared" si="5"/>
        <v>3</v>
      </c>
      <c r="D54" s="137">
        <f t="shared" si="3"/>
        <v>76.59</v>
      </c>
      <c r="E54" s="138">
        <f>'인원 입력 기능'!J53</f>
        <v>2935</v>
      </c>
      <c r="F54" s="173">
        <f t="shared" si="1"/>
        <v>9.7695907756422638E-3</v>
      </c>
      <c r="G54" s="174">
        <f t="shared" si="4"/>
        <v>71791</v>
      </c>
      <c r="H54" s="175">
        <f t="shared" si="2"/>
        <v>0.23896718615813756</v>
      </c>
      <c r="I54" s="15"/>
      <c r="K54" s="59"/>
    </row>
    <row r="55" spans="1:11" x14ac:dyDescent="0.45">
      <c r="A55" s="15"/>
      <c r="B55" s="136">
        <f>'인원 입력 기능'!G54</f>
        <v>114</v>
      </c>
      <c r="C55" s="172">
        <f t="shared" si="5"/>
        <v>4</v>
      </c>
      <c r="D55" s="137">
        <f t="shared" si="3"/>
        <v>75.53</v>
      </c>
      <c r="E55" s="138">
        <f>'인원 입력 기능'!J54</f>
        <v>3458</v>
      </c>
      <c r="F55" s="173">
        <f t="shared" si="1"/>
        <v>1.1510475264794189E-2</v>
      </c>
      <c r="G55" s="174">
        <f t="shared" si="4"/>
        <v>75249</v>
      </c>
      <c r="H55" s="175">
        <f t="shared" si="2"/>
        <v>0.25047766142293176</v>
      </c>
      <c r="I55" s="15"/>
      <c r="K55" s="59"/>
    </row>
    <row r="56" spans="1:11" x14ac:dyDescent="0.45">
      <c r="A56" s="15"/>
      <c r="B56" s="136">
        <f>'인원 입력 기능'!G55</f>
        <v>113</v>
      </c>
      <c r="C56" s="172">
        <f t="shared" si="5"/>
        <v>4</v>
      </c>
      <c r="D56" s="137">
        <f t="shared" si="3"/>
        <v>74.430000000000007</v>
      </c>
      <c r="E56" s="138">
        <f>'인원 입력 기능'!J55</f>
        <v>3154</v>
      </c>
      <c r="F56" s="173">
        <f t="shared" si="1"/>
        <v>1.0498565351405689E-2</v>
      </c>
      <c r="G56" s="174">
        <f t="shared" si="4"/>
        <v>78403</v>
      </c>
      <c r="H56" s="175">
        <f t="shared" si="2"/>
        <v>0.26097622677433741</v>
      </c>
      <c r="I56" s="15"/>
      <c r="K56" s="59"/>
    </row>
    <row r="57" spans="1:11" x14ac:dyDescent="0.45">
      <c r="A57" s="15"/>
      <c r="B57" s="136">
        <f>'인원 입력 기능'!G56</f>
        <v>112</v>
      </c>
      <c r="C57" s="172">
        <f t="shared" si="5"/>
        <v>4</v>
      </c>
      <c r="D57" s="137">
        <f t="shared" si="3"/>
        <v>73.430000000000007</v>
      </c>
      <c r="E57" s="138">
        <f>'인원 입력 기능'!J56</f>
        <v>2859</v>
      </c>
      <c r="F57" s="173">
        <f t="shared" si="1"/>
        <v>9.5166132972951383E-3</v>
      </c>
      <c r="G57" s="174">
        <f t="shared" si="4"/>
        <v>81262</v>
      </c>
      <c r="H57" s="175">
        <f t="shared" si="2"/>
        <v>0.27049284007163255</v>
      </c>
      <c r="I57" s="15"/>
      <c r="K57" s="59"/>
    </row>
    <row r="58" spans="1:11" x14ac:dyDescent="0.45">
      <c r="A58" s="15"/>
      <c r="B58" s="136">
        <f>'인원 입력 기능'!G57</f>
        <v>111</v>
      </c>
      <c r="C58" s="172">
        <f t="shared" si="5"/>
        <v>4</v>
      </c>
      <c r="D58" s="137">
        <f t="shared" si="3"/>
        <v>72.34</v>
      </c>
      <c r="E58" s="138">
        <f>'인원 입력 기능'!J57</f>
        <v>3643</v>
      </c>
      <c r="F58" s="173">
        <f t="shared" si="1"/>
        <v>1.2126275705507585E-2</v>
      </c>
      <c r="G58" s="174">
        <f t="shared" si="4"/>
        <v>84905</v>
      </c>
      <c r="H58" s="175">
        <f t="shared" si="2"/>
        <v>0.28261911577714016</v>
      </c>
      <c r="I58" s="15"/>
      <c r="K58" s="59"/>
    </row>
    <row r="59" spans="1:11" x14ac:dyDescent="0.45">
      <c r="A59" s="15"/>
      <c r="B59" s="136">
        <f>'인원 입력 기능'!G58</f>
        <v>110</v>
      </c>
      <c r="C59" s="172">
        <f t="shared" si="5"/>
        <v>4</v>
      </c>
      <c r="D59" s="137">
        <f t="shared" si="3"/>
        <v>71.180000000000007</v>
      </c>
      <c r="E59" s="138">
        <f>'인원 입력 기능'!J58</f>
        <v>3361</v>
      </c>
      <c r="F59" s="173">
        <f t="shared" si="1"/>
        <v>1.1187596114798517E-2</v>
      </c>
      <c r="G59" s="174">
        <f t="shared" si="4"/>
        <v>88266</v>
      </c>
      <c r="H59" s="175">
        <f t="shared" si="2"/>
        <v>0.29380671189193869</v>
      </c>
      <c r="I59" s="15"/>
      <c r="K59" s="59"/>
    </row>
    <row r="60" spans="1:11" x14ac:dyDescent="0.45">
      <c r="A60" s="15"/>
      <c r="B60" s="136">
        <f>'인원 입력 기능'!G59</f>
        <v>109</v>
      </c>
      <c r="C60" s="172">
        <f t="shared" si="5"/>
        <v>4</v>
      </c>
      <c r="D60" s="137">
        <f t="shared" si="3"/>
        <v>70.069999999999993</v>
      </c>
      <c r="E60" s="138">
        <f>'인원 입력 기능'!J59</f>
        <v>3283</v>
      </c>
      <c r="F60" s="173">
        <f t="shared" si="1"/>
        <v>1.0927961334389625E-2</v>
      </c>
      <c r="G60" s="174">
        <f t="shared" si="4"/>
        <v>91549</v>
      </c>
      <c r="H60" s="175">
        <f t="shared" si="2"/>
        <v>0.3047346732263283</v>
      </c>
      <c r="I60" s="15"/>
      <c r="K60" s="59"/>
    </row>
    <row r="61" spans="1:11" x14ac:dyDescent="0.45">
      <c r="A61" s="15"/>
      <c r="B61" s="136">
        <f>'인원 입력 기능'!G60</f>
        <v>108</v>
      </c>
      <c r="C61" s="172">
        <f t="shared" si="5"/>
        <v>4</v>
      </c>
      <c r="D61" s="137">
        <f t="shared" si="3"/>
        <v>68.900000000000006</v>
      </c>
      <c r="E61" s="138">
        <f>'인원 입력 기능'!J60</f>
        <v>3774</v>
      </c>
      <c r="F61" s="173">
        <f t="shared" si="1"/>
        <v>1.2562328990553288E-2</v>
      </c>
      <c r="G61" s="174">
        <f t="shared" si="4"/>
        <v>95323</v>
      </c>
      <c r="H61" s="175">
        <f t="shared" si="2"/>
        <v>0.31729700221688156</v>
      </c>
      <c r="I61" s="15"/>
      <c r="K61" s="59"/>
    </row>
    <row r="62" spans="1:11" x14ac:dyDescent="0.45">
      <c r="A62" s="15"/>
      <c r="B62" s="136">
        <f>'인원 입력 기능'!G61</f>
        <v>107</v>
      </c>
      <c r="C62" s="172">
        <f t="shared" si="5"/>
        <v>4</v>
      </c>
      <c r="D62" s="137">
        <f t="shared" si="3"/>
        <v>67.66</v>
      </c>
      <c r="E62" s="138">
        <f>'인원 입력 기능'!J61</f>
        <v>3640</v>
      </c>
      <c r="F62" s="173">
        <f t="shared" si="1"/>
        <v>1.2116289752414936E-2</v>
      </c>
      <c r="G62" s="174">
        <f t="shared" si="4"/>
        <v>98963</v>
      </c>
      <c r="H62" s="175">
        <f t="shared" si="2"/>
        <v>0.32941329196929653</v>
      </c>
      <c r="I62" s="15"/>
      <c r="K62" s="59"/>
    </row>
    <row r="63" spans="1:11" x14ac:dyDescent="0.45">
      <c r="A63" s="15"/>
      <c r="B63" s="136">
        <f>'인원 입력 기능'!G62</f>
        <v>106</v>
      </c>
      <c r="C63" s="172">
        <f t="shared" si="5"/>
        <v>4</v>
      </c>
      <c r="D63" s="137">
        <f t="shared" si="3"/>
        <v>66.5</v>
      </c>
      <c r="E63" s="138">
        <f>'인원 입력 기능'!J62</f>
        <v>3356</v>
      </c>
      <c r="F63" s="173">
        <f t="shared" si="1"/>
        <v>1.11709528596441E-2</v>
      </c>
      <c r="G63" s="174">
        <f t="shared" si="4"/>
        <v>102319</v>
      </c>
      <c r="H63" s="175">
        <f t="shared" si="2"/>
        <v>0.34058424482894062</v>
      </c>
      <c r="I63" s="15"/>
      <c r="K63" s="59"/>
    </row>
    <row r="64" spans="1:11" x14ac:dyDescent="0.45">
      <c r="A64" s="15"/>
      <c r="B64" s="136">
        <f>'인원 입력 기능'!G63</f>
        <v>105</v>
      </c>
      <c r="C64" s="172">
        <f t="shared" si="5"/>
        <v>4</v>
      </c>
      <c r="D64" s="137">
        <f t="shared" si="3"/>
        <v>65.319999999999993</v>
      </c>
      <c r="E64" s="138">
        <f>'인원 입력 기능'!J63</f>
        <v>3756</v>
      </c>
      <c r="F64" s="173">
        <f t="shared" si="1"/>
        <v>1.250241327199739E-2</v>
      </c>
      <c r="G64" s="174">
        <f t="shared" si="4"/>
        <v>106075</v>
      </c>
      <c r="H64" s="175">
        <f t="shared" si="2"/>
        <v>0.35308665810093803</v>
      </c>
      <c r="I64" s="15"/>
      <c r="K64" s="59"/>
    </row>
    <row r="65" spans="1:11" x14ac:dyDescent="0.45">
      <c r="A65" s="15"/>
      <c r="B65" s="136">
        <f>'인원 입력 기능'!G64</f>
        <v>104</v>
      </c>
      <c r="C65" s="172">
        <f t="shared" si="5"/>
        <v>4</v>
      </c>
      <c r="D65" s="137">
        <f t="shared" si="3"/>
        <v>63.97</v>
      </c>
      <c r="E65" s="138">
        <f>'인원 입력 기능'!J64</f>
        <v>4360</v>
      </c>
      <c r="F65" s="173">
        <f t="shared" si="1"/>
        <v>1.4512918494650858E-2</v>
      </c>
      <c r="G65" s="174">
        <f t="shared" si="4"/>
        <v>110435</v>
      </c>
      <c r="H65" s="175">
        <f t="shared" si="2"/>
        <v>0.36759957659558889</v>
      </c>
      <c r="I65" s="15"/>
      <c r="K65" s="59"/>
    </row>
    <row r="66" spans="1:11" x14ac:dyDescent="0.45">
      <c r="A66" s="15"/>
      <c r="B66" s="136">
        <f>'인원 입력 기능'!G65</f>
        <v>103</v>
      </c>
      <c r="C66" s="172">
        <f t="shared" si="5"/>
        <v>4</v>
      </c>
      <c r="D66" s="137">
        <f t="shared" si="3"/>
        <v>62.56</v>
      </c>
      <c r="E66" s="138">
        <f>'인원 입력 기능'!J65</f>
        <v>4059</v>
      </c>
      <c r="F66" s="173">
        <f t="shared" si="1"/>
        <v>1.3510994534355007E-2</v>
      </c>
      <c r="G66" s="174">
        <f t="shared" si="4"/>
        <v>114494</v>
      </c>
      <c r="H66" s="175">
        <f t="shared" si="2"/>
        <v>0.3811105711299439</v>
      </c>
      <c r="I66" s="15"/>
      <c r="K66" s="59"/>
    </row>
    <row r="67" spans="1:11" x14ac:dyDescent="0.45">
      <c r="A67" s="15"/>
      <c r="B67" s="136">
        <f>'인원 입력 기능'!G66</f>
        <v>102</v>
      </c>
      <c r="C67" s="172">
        <f t="shared" si="5"/>
        <v>4</v>
      </c>
      <c r="D67" s="137">
        <f t="shared" si="3"/>
        <v>61.24</v>
      </c>
      <c r="E67" s="138">
        <f>'인원 입력 기능'!J66</f>
        <v>3893</v>
      </c>
      <c r="F67" s="173">
        <f t="shared" si="1"/>
        <v>1.2958438463228392E-2</v>
      </c>
      <c r="G67" s="174">
        <f t="shared" si="4"/>
        <v>118387</v>
      </c>
      <c r="H67" s="175">
        <f t="shared" si="2"/>
        <v>0.39406900959317226</v>
      </c>
      <c r="I67" s="15"/>
      <c r="K67" s="59"/>
    </row>
    <row r="68" spans="1:11" x14ac:dyDescent="0.45">
      <c r="A68" s="15"/>
      <c r="B68" s="136">
        <f>'인원 입력 기능'!G67</f>
        <v>101</v>
      </c>
      <c r="C68" s="172">
        <f t="shared" si="5"/>
        <v>4</v>
      </c>
      <c r="D68" s="137">
        <f t="shared" si="3"/>
        <v>59.84</v>
      </c>
      <c r="E68" s="138">
        <f>'인원 입력 기능'!J67</f>
        <v>4551</v>
      </c>
      <c r="F68" s="173">
        <f t="shared" si="1"/>
        <v>1.5148690841549553E-2</v>
      </c>
      <c r="G68" s="174">
        <f t="shared" si="4"/>
        <v>122938</v>
      </c>
      <c r="H68" s="175">
        <f t="shared" si="2"/>
        <v>0.40921770043472183</v>
      </c>
      <c r="I68" s="15"/>
      <c r="K68" s="59"/>
    </row>
    <row r="69" spans="1:11" x14ac:dyDescent="0.45">
      <c r="A69" s="15"/>
      <c r="B69" s="136">
        <f>'인원 입력 기능'!G68</f>
        <v>100</v>
      </c>
      <c r="C69" s="172">
        <f t="shared" si="5"/>
        <v>5</v>
      </c>
      <c r="D69" s="137">
        <f t="shared" si="3"/>
        <v>58.31</v>
      </c>
      <c r="E69" s="138">
        <f>'인원 입력 기능'!J68</f>
        <v>4593</v>
      </c>
      <c r="F69" s="173">
        <f t="shared" si="1"/>
        <v>1.528849418484665E-2</v>
      </c>
      <c r="G69" s="174">
        <f t="shared" si="4"/>
        <v>127531</v>
      </c>
      <c r="H69" s="175">
        <f t="shared" si="2"/>
        <v>0.42450619461956846</v>
      </c>
      <c r="I69" s="15"/>
      <c r="K69" s="59"/>
    </row>
    <row r="70" spans="1:11" x14ac:dyDescent="0.45">
      <c r="A70" s="15"/>
      <c r="B70" s="136">
        <f>'인원 입력 기능'!G69</f>
        <v>99</v>
      </c>
      <c r="C70" s="172">
        <f t="shared" ref="C70:C89" si="6">IF(ROUND(B70,0)&gt;=$M$6,1,IF(ROUND(B70,0)&gt;=$M$7,2,IF(ROUND(B70,0)&gt;=$M$8,3,IF(ROUND(B70,0)&gt;=$M$9,4,IF(ROUND(B70,0)&gt;=$M$10,5,IF(ROUND(B70,0)&gt;=$M$11,6,IF(ROUND(B70,0)&gt;=$M$12,7,IF(ROUND(B70,0)&gt;=$M$13,8,9))))))))</f>
        <v>5</v>
      </c>
      <c r="D70" s="137">
        <f t="shared" si="3"/>
        <v>56.78</v>
      </c>
      <c r="E70" s="138">
        <f>'인원 입력 기능'!J69</f>
        <v>4628</v>
      </c>
      <c r="F70" s="173">
        <f t="shared" si="1"/>
        <v>1.5404996970927561E-2</v>
      </c>
      <c r="G70" s="174">
        <f t="shared" si="4"/>
        <v>132159</v>
      </c>
      <c r="H70" s="175">
        <f t="shared" si="2"/>
        <v>0.43991119159049602</v>
      </c>
      <c r="I70" s="15"/>
      <c r="K70" s="59"/>
    </row>
    <row r="71" spans="1:11" x14ac:dyDescent="0.45">
      <c r="A71" s="15"/>
      <c r="B71" s="136">
        <f>'인원 입력 기능'!G70</f>
        <v>98</v>
      </c>
      <c r="C71" s="172">
        <f t="shared" si="6"/>
        <v>5</v>
      </c>
      <c r="D71" s="137">
        <f t="shared" si="3"/>
        <v>55.25</v>
      </c>
      <c r="E71" s="138">
        <f>'인원 입력 기능'!J70</f>
        <v>4550</v>
      </c>
      <c r="F71" s="173">
        <f t="shared" ref="F71:F105" si="7">E71/$H$2</f>
        <v>1.5145362190518671E-2</v>
      </c>
      <c r="G71" s="174">
        <f t="shared" si="4"/>
        <v>136709</v>
      </c>
      <c r="H71" s="175">
        <f t="shared" ref="H71:H105" si="8">G71/$H$2</f>
        <v>0.45505655378101473</v>
      </c>
      <c r="I71" s="15"/>
      <c r="K71" s="59"/>
    </row>
    <row r="72" spans="1:11" x14ac:dyDescent="0.45">
      <c r="A72" s="15"/>
      <c r="B72" s="136">
        <f>'인원 입력 기능'!G71</f>
        <v>97</v>
      </c>
      <c r="C72" s="172">
        <f t="shared" si="6"/>
        <v>5</v>
      </c>
      <c r="D72" s="137">
        <f t="shared" ref="D72:D105" si="9">ROUND(100*(1-(G71+G72)/2/$H$2),2)</f>
        <v>53.77</v>
      </c>
      <c r="E72" s="138">
        <f>'인원 입력 기능'!J71</f>
        <v>4330</v>
      </c>
      <c r="F72" s="173">
        <f t="shared" si="7"/>
        <v>1.4413058963724362E-2</v>
      </c>
      <c r="G72" s="174">
        <f t="shared" ref="G72:G80" si="10">E72+G71</f>
        <v>141039</v>
      </c>
      <c r="H72" s="175">
        <f t="shared" si="8"/>
        <v>0.46946961274473908</v>
      </c>
      <c r="I72" s="15"/>
      <c r="K72" s="59"/>
    </row>
    <row r="73" spans="1:11" x14ac:dyDescent="0.45">
      <c r="A73" s="15"/>
      <c r="B73" s="136">
        <f>'인원 입력 기능'!G72</f>
        <v>96</v>
      </c>
      <c r="C73" s="172">
        <f t="shared" si="6"/>
        <v>5</v>
      </c>
      <c r="D73" s="137">
        <f t="shared" si="9"/>
        <v>52.22</v>
      </c>
      <c r="E73" s="138">
        <f>'인원 입력 기능'!J72</f>
        <v>4978</v>
      </c>
      <c r="F73" s="173">
        <f t="shared" si="7"/>
        <v>1.6570024831736689E-2</v>
      </c>
      <c r="G73" s="174">
        <f t="shared" si="10"/>
        <v>146017</v>
      </c>
      <c r="H73" s="175">
        <f t="shared" si="8"/>
        <v>0.48603963757647578</v>
      </c>
      <c r="I73" s="15"/>
      <c r="K73" s="59"/>
    </row>
    <row r="74" spans="1:11" x14ac:dyDescent="0.45">
      <c r="A74" s="15"/>
      <c r="B74" s="136">
        <f>'인원 입력 기능'!G73</f>
        <v>95</v>
      </c>
      <c r="C74" s="172">
        <f t="shared" si="6"/>
        <v>5</v>
      </c>
      <c r="D74" s="137">
        <f t="shared" si="9"/>
        <v>50.48</v>
      </c>
      <c r="E74" s="138">
        <f>'인원 입력 기능'!J73</f>
        <v>5511</v>
      </c>
      <c r="F74" s="173">
        <f t="shared" si="7"/>
        <v>1.8344195831197448E-2</v>
      </c>
      <c r="G74" s="174">
        <f t="shared" si="10"/>
        <v>151528</v>
      </c>
      <c r="H74" s="175">
        <f t="shared" si="8"/>
        <v>0.50438383340767323</v>
      </c>
      <c r="I74" s="15"/>
      <c r="K74" s="59"/>
    </row>
    <row r="75" spans="1:11" x14ac:dyDescent="0.45">
      <c r="A75" s="15"/>
      <c r="B75" s="136">
        <f>'인원 입력 기능'!G74</f>
        <v>94</v>
      </c>
      <c r="C75" s="172">
        <f t="shared" si="6"/>
        <v>5</v>
      </c>
      <c r="D75" s="137">
        <f t="shared" si="9"/>
        <v>48.81</v>
      </c>
      <c r="E75" s="138">
        <f>'인원 입력 기능'!J74</f>
        <v>4488</v>
      </c>
      <c r="F75" s="173">
        <f t="shared" si="7"/>
        <v>1.493898582660391E-2</v>
      </c>
      <c r="G75" s="174">
        <f t="shared" si="10"/>
        <v>156016</v>
      </c>
      <c r="H75" s="175">
        <f t="shared" si="8"/>
        <v>0.51932281923427714</v>
      </c>
      <c r="I75" s="15"/>
      <c r="K75" s="59"/>
    </row>
    <row r="76" spans="1:11" x14ac:dyDescent="0.45">
      <c r="A76" s="15"/>
      <c r="B76" s="136">
        <f>'인원 입력 기능'!G75</f>
        <v>93</v>
      </c>
      <c r="C76" s="172">
        <f t="shared" si="6"/>
        <v>5</v>
      </c>
      <c r="D76" s="137">
        <f t="shared" si="9"/>
        <v>47.17</v>
      </c>
      <c r="E76" s="138">
        <f>'인원 입력 기능'!J75</f>
        <v>5384</v>
      </c>
      <c r="F76" s="173">
        <f t="shared" si="7"/>
        <v>1.792145715027528E-2</v>
      </c>
      <c r="G76" s="174">
        <f t="shared" si="10"/>
        <v>161400</v>
      </c>
      <c r="H76" s="175">
        <f t="shared" si="8"/>
        <v>0.53724427638455241</v>
      </c>
      <c r="I76" s="15"/>
      <c r="K76" s="59"/>
    </row>
    <row r="77" spans="1:11" x14ac:dyDescent="0.45">
      <c r="A77" s="15"/>
      <c r="B77" s="136">
        <f>'인원 입력 기능'!G76</f>
        <v>92</v>
      </c>
      <c r="C77" s="172">
        <f t="shared" si="6"/>
        <v>5</v>
      </c>
      <c r="D77" s="137">
        <f t="shared" si="9"/>
        <v>45.32</v>
      </c>
      <c r="E77" s="138">
        <f>'인원 입력 기능'!J76</f>
        <v>5770</v>
      </c>
      <c r="F77" s="173">
        <f t="shared" si="7"/>
        <v>1.9206316448196203E-2</v>
      </c>
      <c r="G77" s="174">
        <f t="shared" si="10"/>
        <v>167170</v>
      </c>
      <c r="H77" s="175">
        <f t="shared" si="8"/>
        <v>0.55645059283274856</v>
      </c>
      <c r="I77" s="15"/>
      <c r="K77" s="59"/>
    </row>
    <row r="78" spans="1:11" x14ac:dyDescent="0.45">
      <c r="A78" s="15"/>
      <c r="B78" s="136">
        <f>'인원 입력 기능'!G77</f>
        <v>91</v>
      </c>
      <c r="C78" s="172">
        <f t="shared" si="6"/>
        <v>5</v>
      </c>
      <c r="D78" s="137">
        <f t="shared" si="9"/>
        <v>43.37</v>
      </c>
      <c r="E78" s="138">
        <f>'인원 입력 기능'!J77</f>
        <v>5891</v>
      </c>
      <c r="F78" s="173">
        <f t="shared" si="7"/>
        <v>1.9609083222933074E-2</v>
      </c>
      <c r="G78" s="174">
        <f t="shared" si="10"/>
        <v>173061</v>
      </c>
      <c r="H78" s="175">
        <f t="shared" si="8"/>
        <v>0.57605967605568165</v>
      </c>
      <c r="I78" s="15"/>
      <c r="K78" s="59"/>
    </row>
    <row r="79" spans="1:11" x14ac:dyDescent="0.45">
      <c r="A79" s="15"/>
      <c r="B79" s="136">
        <f>'인원 입력 기능'!G78</f>
        <v>90</v>
      </c>
      <c r="C79" s="172">
        <f t="shared" si="6"/>
        <v>5</v>
      </c>
      <c r="D79" s="137">
        <f t="shared" si="9"/>
        <v>41.41</v>
      </c>
      <c r="E79" s="138">
        <f>'인원 입력 기능'!J78</f>
        <v>5895</v>
      </c>
      <c r="F79" s="173">
        <f t="shared" si="7"/>
        <v>1.9622397827056607E-2</v>
      </c>
      <c r="G79" s="174">
        <f t="shared" si="10"/>
        <v>178956</v>
      </c>
      <c r="H79" s="175">
        <f t="shared" si="8"/>
        <v>0.59568207388273831</v>
      </c>
      <c r="I79" s="15"/>
      <c r="K79" s="59"/>
    </row>
    <row r="80" spans="1:11" x14ac:dyDescent="0.45">
      <c r="A80" s="15"/>
      <c r="B80" s="136">
        <f>'인원 입력 기능'!G79</f>
        <v>89</v>
      </c>
      <c r="C80" s="172">
        <f t="shared" si="6"/>
        <v>5</v>
      </c>
      <c r="D80" s="137">
        <f t="shared" si="9"/>
        <v>39.369999999999997</v>
      </c>
      <c r="E80" s="138">
        <f>'인원 입력 기능'!J79</f>
        <v>6354</v>
      </c>
      <c r="F80" s="173">
        <f t="shared" si="7"/>
        <v>2.1150248650232007E-2</v>
      </c>
      <c r="G80" s="174">
        <f t="shared" si="10"/>
        <v>185310</v>
      </c>
      <c r="H80" s="175">
        <f t="shared" si="8"/>
        <v>0.61683232253297027</v>
      </c>
      <c r="I80" s="15"/>
      <c r="K80" s="59"/>
    </row>
    <row r="81" spans="1:11" x14ac:dyDescent="0.45">
      <c r="A81" s="15"/>
      <c r="B81" s="136">
        <f>'인원 입력 기능'!G80</f>
        <v>88</v>
      </c>
      <c r="C81" s="172">
        <f t="shared" si="6"/>
        <v>6</v>
      </c>
      <c r="D81" s="137">
        <f t="shared" si="9"/>
        <v>37.15</v>
      </c>
      <c r="E81" s="138">
        <f>'인원 입력 기능'!J80</f>
        <v>7040</v>
      </c>
      <c r="F81" s="173">
        <f t="shared" si="7"/>
        <v>2.34337032574179E-2</v>
      </c>
      <c r="G81" s="174">
        <f>E81+G80</f>
        <v>192350</v>
      </c>
      <c r="H81" s="175">
        <f t="shared" si="8"/>
        <v>0.64026602579038816</v>
      </c>
      <c r="I81" s="15"/>
      <c r="K81" s="59"/>
    </row>
    <row r="82" spans="1:11" x14ac:dyDescent="0.45">
      <c r="A82" s="15"/>
      <c r="B82" s="136">
        <f>'인원 입력 기능'!G81</f>
        <v>87</v>
      </c>
      <c r="C82" s="172">
        <f t="shared" si="6"/>
        <v>6</v>
      </c>
      <c r="D82" s="137">
        <f t="shared" si="9"/>
        <v>34.74</v>
      </c>
      <c r="E82" s="138">
        <f>'인원 입력 기능'!J81</f>
        <v>7438</v>
      </c>
      <c r="F82" s="173">
        <f t="shared" si="7"/>
        <v>2.4758506367709422E-2</v>
      </c>
      <c r="G82" s="174">
        <f t="shared" ref="G82:G86" si="11">E82+G81</f>
        <v>199788</v>
      </c>
      <c r="H82" s="175">
        <f t="shared" si="8"/>
        <v>0.66502453215809765</v>
      </c>
      <c r="I82" s="15"/>
      <c r="K82" s="59"/>
    </row>
    <row r="83" spans="1:11" x14ac:dyDescent="0.45">
      <c r="A83" s="15"/>
      <c r="B83" s="136">
        <f>'인원 입력 기능'!G82</f>
        <v>86</v>
      </c>
      <c r="C83" s="172">
        <f t="shared" si="6"/>
        <v>6</v>
      </c>
      <c r="D83" s="137">
        <f t="shared" si="9"/>
        <v>32.090000000000003</v>
      </c>
      <c r="E83" s="138">
        <f>'인원 입력 기능'!J82</f>
        <v>8428</v>
      </c>
      <c r="F83" s="173">
        <f t="shared" si="7"/>
        <v>2.8053870888283813E-2</v>
      </c>
      <c r="G83" s="174">
        <f t="shared" si="11"/>
        <v>208216</v>
      </c>
      <c r="H83" s="175">
        <f t="shared" si="8"/>
        <v>0.69307840304638146</v>
      </c>
      <c r="I83" s="15"/>
      <c r="K83" s="59"/>
    </row>
    <row r="84" spans="1:11" x14ac:dyDescent="0.45">
      <c r="A84" s="15"/>
      <c r="B84" s="136">
        <f>'인원 입력 기능'!G83</f>
        <v>85</v>
      </c>
      <c r="C84" s="172">
        <f t="shared" si="6"/>
        <v>6</v>
      </c>
      <c r="D84" s="137">
        <f t="shared" si="9"/>
        <v>29.44</v>
      </c>
      <c r="E84" s="138">
        <f>'인원 입력 기능'!J83</f>
        <v>7511</v>
      </c>
      <c r="F84" s="173">
        <f t="shared" si="7"/>
        <v>2.5001497892963898E-2</v>
      </c>
      <c r="G84" s="174">
        <f t="shared" si="11"/>
        <v>215727</v>
      </c>
      <c r="H84" s="175">
        <f t="shared" si="8"/>
        <v>0.71807990093934537</v>
      </c>
      <c r="I84" s="15"/>
      <c r="K84" s="59"/>
    </row>
    <row r="85" spans="1:11" x14ac:dyDescent="0.45">
      <c r="A85" s="15"/>
      <c r="B85" s="136">
        <f>'인원 입력 기능'!G84</f>
        <v>84</v>
      </c>
      <c r="C85" s="172">
        <f t="shared" si="6"/>
        <v>6</v>
      </c>
      <c r="D85" s="137">
        <f t="shared" si="9"/>
        <v>26.77</v>
      </c>
      <c r="E85" s="138">
        <f>'인원 입력 기능'!J84</f>
        <v>8528</v>
      </c>
      <c r="F85" s="173">
        <f t="shared" si="7"/>
        <v>2.8386735991372137E-2</v>
      </c>
      <c r="G85" s="174">
        <f t="shared" si="11"/>
        <v>224255</v>
      </c>
      <c r="H85" s="175">
        <f t="shared" si="8"/>
        <v>0.74646663693071746</v>
      </c>
      <c r="I85" s="15"/>
      <c r="K85" s="59"/>
    </row>
    <row r="86" spans="1:11" x14ac:dyDescent="0.45">
      <c r="A86" s="15"/>
      <c r="B86" s="136">
        <f>'인원 입력 기능'!G85</f>
        <v>83</v>
      </c>
      <c r="C86" s="172">
        <f t="shared" si="6"/>
        <v>6</v>
      </c>
      <c r="D86" s="137">
        <f t="shared" si="9"/>
        <v>23.98</v>
      </c>
      <c r="E86" s="138">
        <f>'인원 입력 기능'!J85</f>
        <v>8253</v>
      </c>
      <c r="F86" s="173">
        <f t="shared" si="7"/>
        <v>2.747135695787925E-2</v>
      </c>
      <c r="G86" s="174">
        <f t="shared" si="11"/>
        <v>232508</v>
      </c>
      <c r="H86" s="175">
        <f t="shared" si="8"/>
        <v>0.77393799388859674</v>
      </c>
      <c r="I86" s="15"/>
      <c r="K86" s="59"/>
    </row>
    <row r="87" spans="1:11" x14ac:dyDescent="0.45">
      <c r="A87" s="15"/>
      <c r="B87" s="136">
        <f>'인원 입력 기능'!G86</f>
        <v>82</v>
      </c>
      <c r="C87" s="172">
        <f t="shared" si="6"/>
        <v>7</v>
      </c>
      <c r="D87" s="137">
        <f t="shared" si="9"/>
        <v>20.34</v>
      </c>
      <c r="E87" s="138">
        <f>'인원 입력 기능'!J86</f>
        <v>13595</v>
      </c>
      <c r="F87" s="173">
        <f t="shared" si="7"/>
        <v>4.5253010764857431E-2</v>
      </c>
      <c r="G87" s="174">
        <f t="shared" ref="G87:G89" si="12">E87+G86</f>
        <v>246103</v>
      </c>
      <c r="H87" s="175">
        <f t="shared" si="8"/>
        <v>0.81919100465345418</v>
      </c>
      <c r="I87" s="15"/>
      <c r="K87" s="59"/>
    </row>
    <row r="88" spans="1:11" x14ac:dyDescent="0.45">
      <c r="A88" s="15"/>
      <c r="B88" s="136">
        <f>'인원 입력 기능'!G87</f>
        <v>81</v>
      </c>
      <c r="C88" s="172">
        <f t="shared" si="6"/>
        <v>7</v>
      </c>
      <c r="D88" s="137">
        <f t="shared" si="9"/>
        <v>16.64</v>
      </c>
      <c r="E88" s="138">
        <f>'인원 입력 기능'!J87</f>
        <v>8684</v>
      </c>
      <c r="F88" s="173">
        <f t="shared" si="7"/>
        <v>2.8906005552189921E-2</v>
      </c>
      <c r="G88" s="174">
        <f t="shared" si="12"/>
        <v>254787</v>
      </c>
      <c r="H88" s="175">
        <f t="shared" si="8"/>
        <v>0.8480970102056441</v>
      </c>
      <c r="I88" s="15"/>
      <c r="K88" s="59"/>
    </row>
    <row r="89" spans="1:11" x14ac:dyDescent="0.45">
      <c r="A89" s="15"/>
      <c r="B89" s="136">
        <f>'인원 입력 기능'!G88</f>
        <v>80</v>
      </c>
      <c r="C89" s="172">
        <f t="shared" si="6"/>
        <v>7</v>
      </c>
      <c r="D89" s="137">
        <f t="shared" si="9"/>
        <v>14.14</v>
      </c>
      <c r="E89" s="138">
        <f>'인원 입력 기능'!J88</f>
        <v>6323</v>
      </c>
      <c r="F89" s="173">
        <f t="shared" si="7"/>
        <v>2.1047060468274627E-2</v>
      </c>
      <c r="G89" s="174">
        <f t="shared" si="12"/>
        <v>261110</v>
      </c>
      <c r="H89" s="175">
        <f t="shared" si="8"/>
        <v>0.86914407067391863</v>
      </c>
      <c r="I89" s="15"/>
      <c r="K89" s="59"/>
    </row>
    <row r="90" spans="1:11" x14ac:dyDescent="0.45">
      <c r="A90" s="15"/>
      <c r="B90" s="136">
        <f>'인원 입력 기능'!G89</f>
        <v>79</v>
      </c>
      <c r="C90" s="172">
        <f t="shared" ref="C90:C96" si="13">IF(ROUND(B90,0)&gt;=$M$6,1,IF(ROUND(B90,0)&gt;=$M$7,2,IF(ROUND(B90,0)&gt;=$M$8,3,IF(ROUND(B90,0)&gt;=$M$9,4,IF(ROUND(B90,0)&gt;=$M$10,5,IF(ROUND(B90,0)&gt;=$M$11,6,IF(ROUND(B90,0)&gt;=$M$12,7,IF(ROUND(B90,0)&gt;=$M$13,8,9))))))))</f>
        <v>7</v>
      </c>
      <c r="D90" s="137">
        <f t="shared" ref="D90:D96" si="14">ROUND(100*(1-(G89+G90)/2/$H$2),2)</f>
        <v>10.1</v>
      </c>
      <c r="E90" s="138">
        <f>'인원 입력 기능'!J89</f>
        <v>17946</v>
      </c>
      <c r="F90" s="173">
        <f t="shared" si="7"/>
        <v>5.9735971400230341E-2</v>
      </c>
      <c r="G90" s="174">
        <f t="shared" ref="G90:G96" si="15">E90+G89</f>
        <v>279056</v>
      </c>
      <c r="H90" s="175">
        <f t="shared" si="8"/>
        <v>0.92888004207414898</v>
      </c>
      <c r="I90" s="15"/>
      <c r="K90" s="59"/>
    </row>
    <row r="91" spans="1:11" x14ac:dyDescent="0.45">
      <c r="A91" s="15"/>
      <c r="B91" s="136">
        <f>'인원 입력 기능'!G90</f>
        <v>78</v>
      </c>
      <c r="C91" s="172">
        <f t="shared" si="13"/>
        <v>8</v>
      </c>
      <c r="D91" s="137">
        <f t="shared" si="14"/>
        <v>6.42</v>
      </c>
      <c r="E91" s="138">
        <f>'인원 입력 기능'!J90</f>
        <v>4166</v>
      </c>
      <c r="F91" s="173">
        <f t="shared" si="7"/>
        <v>1.3867160194659512E-2</v>
      </c>
      <c r="G91" s="174">
        <f t="shared" si="15"/>
        <v>283222</v>
      </c>
      <c r="H91" s="175">
        <f t="shared" si="8"/>
        <v>0.94274720226880859</v>
      </c>
      <c r="I91" s="15"/>
      <c r="K91" s="59"/>
    </row>
    <row r="92" spans="1:11" x14ac:dyDescent="0.45">
      <c r="A92" s="15"/>
      <c r="B92" s="136">
        <f>'인원 입력 기능'!G91</f>
        <v>77</v>
      </c>
      <c r="C92" s="172">
        <f t="shared" si="13"/>
        <v>8</v>
      </c>
      <c r="D92" s="137">
        <f t="shared" si="14"/>
        <v>5</v>
      </c>
      <c r="E92" s="138">
        <f>'인원 입력 기능'!J91</f>
        <v>4348</v>
      </c>
      <c r="F92" s="173">
        <f t="shared" si="7"/>
        <v>1.447297468228026E-2</v>
      </c>
      <c r="G92" s="174">
        <f t="shared" si="15"/>
        <v>287570</v>
      </c>
      <c r="H92" s="175">
        <f t="shared" si="8"/>
        <v>0.95722017695108885</v>
      </c>
      <c r="I92" s="15"/>
      <c r="K92" s="59"/>
    </row>
    <row r="93" spans="1:11" x14ac:dyDescent="0.45">
      <c r="A93" s="15"/>
      <c r="B93" s="136">
        <f>'인원 입력 기능'!G92</f>
        <v>76</v>
      </c>
      <c r="C93" s="172">
        <f t="shared" si="13"/>
        <v>8</v>
      </c>
      <c r="D93" s="137">
        <f t="shared" si="14"/>
        <v>3.71</v>
      </c>
      <c r="E93" s="138">
        <f>'인원 입력 기능'!J92</f>
        <v>3395</v>
      </c>
      <c r="F93" s="173">
        <f t="shared" si="7"/>
        <v>1.1300770249848546E-2</v>
      </c>
      <c r="G93" s="174">
        <f t="shared" si="15"/>
        <v>290965</v>
      </c>
      <c r="H93" s="175">
        <f t="shared" si="8"/>
        <v>0.9685209472009374</v>
      </c>
      <c r="I93" s="15"/>
      <c r="K93" s="59"/>
    </row>
    <row r="94" spans="1:11" x14ac:dyDescent="0.45">
      <c r="A94" s="15"/>
      <c r="B94" s="136">
        <f>'인원 입력 기능'!G93</f>
        <v>75</v>
      </c>
      <c r="C94" s="172">
        <f t="shared" si="13"/>
        <v>9</v>
      </c>
      <c r="D94" s="137">
        <f t="shared" si="14"/>
        <v>2.78</v>
      </c>
      <c r="E94" s="138">
        <f>'인원 입력 기능'!J93</f>
        <v>2240</v>
      </c>
      <c r="F94" s="173">
        <f t="shared" si="7"/>
        <v>7.4561783091784224E-3</v>
      </c>
      <c r="G94" s="174">
        <f t="shared" si="15"/>
        <v>293205</v>
      </c>
      <c r="H94" s="175">
        <f t="shared" si="8"/>
        <v>0.97597712551011573</v>
      </c>
      <c r="I94" s="15"/>
      <c r="K94" s="59"/>
    </row>
    <row r="95" spans="1:11" x14ac:dyDescent="0.45">
      <c r="A95" s="15"/>
      <c r="B95" s="136">
        <f>'인원 입력 기능'!G94</f>
        <v>74</v>
      </c>
      <c r="C95" s="172">
        <f t="shared" si="13"/>
        <v>9</v>
      </c>
      <c r="D95" s="137">
        <f t="shared" si="14"/>
        <v>2.06</v>
      </c>
      <c r="E95" s="138">
        <f>'인원 입력 기능'!J94</f>
        <v>2084</v>
      </c>
      <c r="F95" s="173">
        <f t="shared" si="7"/>
        <v>6.9369087483606394E-3</v>
      </c>
      <c r="G95" s="174">
        <f t="shared" si="15"/>
        <v>295289</v>
      </c>
      <c r="H95" s="175">
        <f t="shared" si="8"/>
        <v>0.98291403425847645</v>
      </c>
      <c r="I95" s="15"/>
      <c r="K95" s="59"/>
    </row>
    <row r="96" spans="1:11" x14ac:dyDescent="0.45">
      <c r="A96" s="15"/>
      <c r="B96" s="136">
        <f>'인원 입력 기능'!G95</f>
        <v>73</v>
      </c>
      <c r="C96" s="172">
        <f t="shared" si="13"/>
        <v>9</v>
      </c>
      <c r="D96" s="137">
        <f t="shared" si="14"/>
        <v>1.46</v>
      </c>
      <c r="E96" s="138">
        <f>'인원 입력 기능'!J95</f>
        <v>1512</v>
      </c>
      <c r="F96" s="173">
        <f t="shared" si="7"/>
        <v>5.0329203586954351E-3</v>
      </c>
      <c r="G96" s="174">
        <f t="shared" si="15"/>
        <v>296801</v>
      </c>
      <c r="H96" s="175">
        <f t="shared" si="8"/>
        <v>0.98794695461717186</v>
      </c>
      <c r="I96" s="15"/>
      <c r="K96" s="59"/>
    </row>
    <row r="97" spans="1:11" x14ac:dyDescent="0.45">
      <c r="A97" s="15"/>
      <c r="B97" s="136">
        <f>'인원 입력 기능'!G96</f>
        <v>72</v>
      </c>
      <c r="C97" s="172">
        <f t="shared" ref="C97:C103" si="16">IF(ROUND(B97,0)&gt;=$M$6,1,IF(ROUND(B97,0)&gt;=$M$7,2,IF(ROUND(B97,0)&gt;=$M$8,3,IF(ROUND(B97,0)&gt;=$M$9,4,IF(ROUND(B97,0)&gt;=$M$10,5,IF(ROUND(B97,0)&gt;=$M$11,6,IF(ROUND(B97,0)&gt;=$M$12,7,IF(ROUND(B97,0)&gt;=$M$13,8,9))))))))</f>
        <v>9</v>
      </c>
      <c r="D97" s="137">
        <f t="shared" ref="D97:D103" si="17">ROUND(100*(1-(G96+G97)/2/$H$2),2)</f>
        <v>1.08</v>
      </c>
      <c r="E97" s="138">
        <f>'인원 입력 기능'!J96</f>
        <v>737</v>
      </c>
      <c r="F97" s="173">
        <f t="shared" si="7"/>
        <v>2.4532158097609362E-3</v>
      </c>
      <c r="G97" s="174">
        <f t="shared" ref="G97:G103" si="18">E97+G96</f>
        <v>297538</v>
      </c>
      <c r="H97" s="175">
        <f t="shared" si="8"/>
        <v>0.99040017042693274</v>
      </c>
      <c r="I97" s="15"/>
      <c r="K97" s="59"/>
    </row>
    <row r="98" spans="1:11" x14ac:dyDescent="0.45">
      <c r="A98" s="15"/>
      <c r="B98" s="136">
        <f>'인원 입력 기능'!G97</f>
        <v>71</v>
      </c>
      <c r="C98" s="172">
        <f t="shared" si="16"/>
        <v>9</v>
      </c>
      <c r="D98" s="137">
        <f t="shared" si="17"/>
        <v>0.78</v>
      </c>
      <c r="E98" s="138">
        <f>'인원 입력 기능'!J97</f>
        <v>1090</v>
      </c>
      <c r="F98" s="173">
        <f t="shared" si="7"/>
        <v>3.6282296236627145E-3</v>
      </c>
      <c r="G98" s="174">
        <f t="shared" si="18"/>
        <v>298628</v>
      </c>
      <c r="H98" s="175">
        <f t="shared" si="8"/>
        <v>0.99402840005059545</v>
      </c>
      <c r="I98" s="15"/>
      <c r="K98" s="59"/>
    </row>
    <row r="99" spans="1:11" x14ac:dyDescent="0.45">
      <c r="A99" s="15"/>
      <c r="B99" s="136">
        <f>'인원 입력 기능'!G98</f>
        <v>70</v>
      </c>
      <c r="C99" s="172">
        <f t="shared" si="16"/>
        <v>9</v>
      </c>
      <c r="D99" s="137">
        <f t="shared" si="17"/>
        <v>0.53</v>
      </c>
      <c r="E99" s="138">
        <f>'인원 입력 기능'!J98</f>
        <v>381</v>
      </c>
      <c r="F99" s="173">
        <f t="shared" si="7"/>
        <v>1.2682160427665084E-3</v>
      </c>
      <c r="G99" s="174">
        <f t="shared" si="18"/>
        <v>299009</v>
      </c>
      <c r="H99" s="175">
        <f t="shared" si="8"/>
        <v>0.99529661609336195</v>
      </c>
      <c r="I99" s="15"/>
      <c r="K99" s="59"/>
    </row>
    <row r="100" spans="1:11" x14ac:dyDescent="0.45">
      <c r="A100" s="15"/>
      <c r="B100" s="136">
        <f>'인원 입력 기능'!G99</f>
        <v>69</v>
      </c>
      <c r="C100" s="172">
        <f t="shared" si="16"/>
        <v>9</v>
      </c>
      <c r="D100" s="137">
        <f t="shared" si="17"/>
        <v>0.4</v>
      </c>
      <c r="E100" s="138">
        <f>'인원 입력 기능'!J99</f>
        <v>440</v>
      </c>
      <c r="F100" s="173">
        <f t="shared" si="7"/>
        <v>1.4646064535886187E-3</v>
      </c>
      <c r="G100" s="174">
        <f t="shared" si="18"/>
        <v>299449</v>
      </c>
      <c r="H100" s="175">
        <f t="shared" si="8"/>
        <v>0.99676122254695065</v>
      </c>
      <c r="I100" s="15"/>
      <c r="K100" s="59"/>
    </row>
    <row r="101" spans="1:11" ht="17.5" thickBot="1" x14ac:dyDescent="0.5">
      <c r="A101" s="15"/>
      <c r="B101" s="142">
        <f>'인원 입력 기능'!G100</f>
        <v>68</v>
      </c>
      <c r="C101" s="176">
        <f t="shared" si="16"/>
        <v>9</v>
      </c>
      <c r="D101" s="143">
        <f t="shared" si="17"/>
        <v>0.16</v>
      </c>
      <c r="E101" s="144">
        <f>'인원 입력 기능'!J100</f>
        <v>973</v>
      </c>
      <c r="F101" s="177">
        <f t="shared" si="7"/>
        <v>3.2387774530493771E-3</v>
      </c>
      <c r="G101" s="178">
        <f t="shared" si="18"/>
        <v>300422</v>
      </c>
      <c r="H101" s="179">
        <f t="shared" si="8"/>
        <v>1</v>
      </c>
      <c r="I101" s="15"/>
      <c r="K101" s="59"/>
    </row>
    <row r="102" spans="1:11" hidden="1" x14ac:dyDescent="0.45">
      <c r="A102" s="15"/>
      <c r="B102" s="54">
        <f>'인원 입력 기능'!G101</f>
        <v>0</v>
      </c>
      <c r="C102" s="167">
        <f t="shared" si="16"/>
        <v>9</v>
      </c>
      <c r="D102" s="149">
        <f t="shared" si="17"/>
        <v>0</v>
      </c>
      <c r="E102" s="150">
        <f>'인원 입력 기능'!J101</f>
        <v>0</v>
      </c>
      <c r="F102" s="139">
        <f t="shared" si="7"/>
        <v>0</v>
      </c>
      <c r="G102" s="168">
        <f t="shared" si="18"/>
        <v>300422</v>
      </c>
      <c r="H102" s="169">
        <f t="shared" si="8"/>
        <v>1</v>
      </c>
      <c r="I102" s="15"/>
      <c r="K102" s="59"/>
    </row>
    <row r="103" spans="1:11" hidden="1" x14ac:dyDescent="0.45">
      <c r="A103" s="15"/>
      <c r="B103" s="136">
        <f>'인원 입력 기능'!G102</f>
        <v>0</v>
      </c>
      <c r="C103" s="172">
        <f t="shared" si="16"/>
        <v>9</v>
      </c>
      <c r="D103" s="137">
        <f t="shared" si="17"/>
        <v>0</v>
      </c>
      <c r="E103" s="138">
        <f>'인원 입력 기능'!J102</f>
        <v>0</v>
      </c>
      <c r="F103" s="173">
        <f t="shared" si="7"/>
        <v>0</v>
      </c>
      <c r="G103" s="174">
        <f t="shared" si="18"/>
        <v>300422</v>
      </c>
      <c r="H103" s="175">
        <f t="shared" si="8"/>
        <v>1</v>
      </c>
      <c r="I103" s="15"/>
      <c r="K103" s="59"/>
    </row>
    <row r="104" spans="1:11" hidden="1" x14ac:dyDescent="0.45">
      <c r="A104" s="15"/>
      <c r="B104" s="180">
        <f>'인원 입력 기능'!G104</f>
        <v>0</v>
      </c>
      <c r="C104" s="181">
        <f t="shared" ref="C104:C105" si="19">IF(ROUND(B104,0)&gt;=$M$6,1,IF(ROUND(B104,0)&gt;=$M$7,2,IF(ROUND(B104,0)&gt;=$M$8,3,IF(ROUND(B104,0)&gt;=$M$9,4,IF(ROUND(B104,0)&gt;=$M$10,5,IF(ROUND(B104,0)&gt;=$M$11,6,IF(ROUND(B104,0)&gt;=$M$12,7,IF(ROUND(B104,0)&gt;=$M$13,8,9))))))))</f>
        <v>9</v>
      </c>
      <c r="D104" s="182">
        <f t="shared" si="9"/>
        <v>0</v>
      </c>
      <c r="E104" s="183">
        <f>'인원 입력 기능'!J104</f>
        <v>0</v>
      </c>
      <c r="F104" s="184">
        <f t="shared" si="7"/>
        <v>0</v>
      </c>
      <c r="G104" s="185">
        <f t="shared" ref="G104:G105" si="20">E104+G103</f>
        <v>300422</v>
      </c>
      <c r="H104" s="186">
        <f t="shared" si="8"/>
        <v>1</v>
      </c>
      <c r="I104" s="15"/>
    </row>
    <row r="105" spans="1:11" ht="17.5" hidden="1" thickBot="1" x14ac:dyDescent="0.5">
      <c r="A105" s="15"/>
      <c r="B105" s="187">
        <f>'인원 입력 기능'!G105</f>
        <v>0</v>
      </c>
      <c r="C105" s="188">
        <f t="shared" si="19"/>
        <v>9</v>
      </c>
      <c r="D105" s="182">
        <f t="shared" si="9"/>
        <v>0</v>
      </c>
      <c r="E105" s="189">
        <f>'인원 입력 기능'!J105</f>
        <v>0</v>
      </c>
      <c r="F105" s="190">
        <f t="shared" si="7"/>
        <v>0</v>
      </c>
      <c r="G105" s="185">
        <f t="shared" si="20"/>
        <v>300422</v>
      </c>
      <c r="H105" s="191">
        <f t="shared" si="8"/>
        <v>1</v>
      </c>
      <c r="I105" s="15"/>
    </row>
    <row r="106" spans="1:11" x14ac:dyDescent="0.45">
      <c r="A106" s="15"/>
      <c r="B106" s="15"/>
      <c r="C106" s="15"/>
      <c r="D106" s="15"/>
      <c r="E106" s="15"/>
      <c r="F106" s="15"/>
      <c r="G106" s="15"/>
      <c r="H106" s="15"/>
      <c r="I106" s="15"/>
    </row>
  </sheetData>
  <sheetProtection algorithmName="SHA-512" hashValue="lfdaziSi6ks/TXvF0IuuTiklTqrsPTjRjZLaPOKDDfU0S8KuXaw//1e56xvuWh01I44Bizxi2tL/zDfwvZAUOA==" saltValue="pYICvvHqCdZnKehGeTuj6Q==" spinCount="100000" sheet="1" objects="1" scenarios="1"/>
  <mergeCells count="2">
    <mergeCell ref="C2:D2"/>
    <mergeCell ref="C3:D3"/>
  </mergeCells>
  <phoneticPr fontId="1" type="noConversion"/>
  <conditionalFormatting sqref="B6:B105">
    <cfRule type="expression" dxfId="3" priority="1">
      <formula>$B6=$B7</formula>
    </cfRule>
  </conditionalFormatting>
  <conditionalFormatting sqref="B6:H105">
    <cfRule type="expression" dxfId="0" priority="2">
      <formula>OR($B6=$M$6:$M$13)</formula>
    </cfRule>
  </conditionalFormatting>
  <conditionalFormatting sqref="B90 B97">
    <cfRule type="expression" dxfId="2" priority="12">
      <formula>$B90=#REF!</formula>
    </cfRule>
  </conditionalFormatting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인원 입력 기능</vt:lpstr>
      <vt:lpstr>점수 계산기</vt:lpstr>
      <vt:lpstr>국어 백분위 표</vt:lpstr>
      <vt:lpstr>수학 백분위 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윤승혁</dc:creator>
  <cp:lastModifiedBy>윤승혁</cp:lastModifiedBy>
  <cp:lastPrinted>2021-12-10T07:42:56Z</cp:lastPrinted>
  <dcterms:created xsi:type="dcterms:W3CDTF">2018-04-21T04:34:05Z</dcterms:created>
  <dcterms:modified xsi:type="dcterms:W3CDTF">2022-04-18T17:38:46Z</dcterms:modified>
</cp:coreProperties>
</file>